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0260" windowHeight="8130"/>
  </bookViews>
  <sheets>
    <sheet name="외양 1,2구간" sheetId="14" r:id="rId1"/>
    <sheet name="영일만인쇼어" sheetId="13" r:id="rId2"/>
    <sheet name="울릉도인쇼어" sheetId="18" r:id="rId3"/>
    <sheet name="포항컵&lt;크루저&gt;" sheetId="19" r:id="rId4"/>
    <sheet name="포항컵&lt;피코&gt;" sheetId="20" r:id="rId5"/>
  </sheets>
  <definedNames>
    <definedName name="_xlnm.Print_Area" localSheetId="1">영일만인쇼어!$B$2:$N$46</definedName>
    <definedName name="_xlnm.Print_Area" localSheetId="0">'외양 1,2구간'!$B$2:$Y$45</definedName>
    <definedName name="_xlnm.Print_Area" localSheetId="2">울릉도인쇼어!$B$2:$N$46</definedName>
    <definedName name="_xlnm.Print_Area" localSheetId="3">'포항컵&lt;크루저&gt;'!$B$2:$AD$33</definedName>
  </definedNames>
  <calcPr calcId="125725"/>
</workbook>
</file>

<file path=xl/calcChain.xml><?xml version="1.0" encoding="utf-8"?>
<calcChain xmlns="http://schemas.openxmlformats.org/spreadsheetml/2006/main">
  <c r="M16" i="20"/>
  <c r="M15"/>
  <c r="M14"/>
  <c r="M13"/>
  <c r="M12"/>
  <c r="M11"/>
  <c r="M10"/>
  <c r="M9"/>
  <c r="M8"/>
  <c r="M7"/>
  <c r="M6"/>
  <c r="M5"/>
  <c r="M4"/>
  <c r="M3"/>
  <c r="F29" i="19"/>
  <c r="F28"/>
  <c r="S27"/>
  <c r="T27" s="1"/>
  <c r="K27"/>
  <c r="L27" s="1"/>
  <c r="F27"/>
  <c r="S26"/>
  <c r="T26" s="1"/>
  <c r="K26"/>
  <c r="L26" s="1"/>
  <c r="F26"/>
  <c r="S25"/>
  <c r="T25" s="1"/>
  <c r="K25"/>
  <c r="L25" s="1"/>
  <c r="F25"/>
  <c r="S24"/>
  <c r="K24"/>
  <c r="F24"/>
  <c r="S23"/>
  <c r="T23" s="1"/>
  <c r="K23"/>
  <c r="L23" s="1"/>
  <c r="F23"/>
  <c r="T22"/>
  <c r="S22"/>
  <c r="L22"/>
  <c r="K22"/>
  <c r="F22"/>
  <c r="S15"/>
  <c r="T15" s="1"/>
  <c r="F15"/>
  <c r="AA14"/>
  <c r="S14"/>
  <c r="F14"/>
  <c r="AC14" s="1"/>
  <c r="AA13"/>
  <c r="AB13" s="1"/>
  <c r="S13"/>
  <c r="T13" s="1"/>
  <c r="K13"/>
  <c r="L13" s="1"/>
  <c r="F13"/>
  <c r="U27" s="1"/>
  <c r="AA12"/>
  <c r="S12"/>
  <c r="F12"/>
  <c r="AC12" s="1"/>
  <c r="AA11"/>
  <c r="AB11" s="1"/>
  <c r="S11"/>
  <c r="T11" s="1"/>
  <c r="K11"/>
  <c r="L11" s="1"/>
  <c r="F11"/>
  <c r="U25" s="1"/>
  <c r="AA10"/>
  <c r="S10"/>
  <c r="F10"/>
  <c r="U24" s="1"/>
  <c r="AA9"/>
  <c r="AB9" s="1"/>
  <c r="S9"/>
  <c r="T9" s="1"/>
  <c r="K9"/>
  <c r="L9" s="1"/>
  <c r="F9"/>
  <c r="U23" s="1"/>
  <c r="AB8"/>
  <c r="AA8"/>
  <c r="T8"/>
  <c r="S8"/>
  <c r="L8"/>
  <c r="K8"/>
  <c r="F8"/>
  <c r="U22" s="1"/>
  <c r="U9" l="1"/>
  <c r="AC9"/>
  <c r="T10"/>
  <c r="M11"/>
  <c r="T12"/>
  <c r="AB12"/>
  <c r="U13"/>
  <c r="AC13"/>
  <c r="T14"/>
  <c r="AB14"/>
  <c r="U15"/>
  <c r="M23"/>
  <c r="L24"/>
  <c r="T24"/>
  <c r="M25"/>
  <c r="M26"/>
  <c r="U26"/>
  <c r="V26" s="1"/>
  <c r="M9"/>
  <c r="AB10"/>
  <c r="U11"/>
  <c r="AC11"/>
  <c r="M13"/>
  <c r="M8"/>
  <c r="N8" s="1"/>
  <c r="U8"/>
  <c r="AC8"/>
  <c r="AD12" s="1"/>
  <c r="U10"/>
  <c r="AC10"/>
  <c r="AD10" s="1"/>
  <c r="U12"/>
  <c r="U14"/>
  <c r="V14" s="1"/>
  <c r="M22"/>
  <c r="M24"/>
  <c r="N24" s="1"/>
  <c r="M27"/>
  <c r="N27" l="1"/>
  <c r="N22"/>
  <c r="V12"/>
  <c r="V10"/>
  <c r="V8"/>
  <c r="N13"/>
  <c r="V11"/>
  <c r="N9"/>
  <c r="N26"/>
  <c r="N23"/>
  <c r="AD13"/>
  <c r="N11"/>
  <c r="AD9"/>
  <c r="V22"/>
  <c r="V27"/>
  <c r="V23"/>
  <c r="AD8"/>
  <c r="AC22" s="1"/>
  <c r="AD11"/>
  <c r="N25"/>
  <c r="V15"/>
  <c r="AC29" s="1"/>
  <c r="V13"/>
  <c r="V9"/>
  <c r="V25"/>
  <c r="AD14"/>
  <c r="AC28" s="1"/>
  <c r="V24"/>
  <c r="AC25" l="1"/>
  <c r="AC23"/>
  <c r="AD22" s="1"/>
  <c r="AC27"/>
  <c r="AC24"/>
  <c r="AD24" s="1"/>
  <c r="AC26"/>
  <c r="AD26" s="1"/>
  <c r="AD29" l="1"/>
  <c r="AD27"/>
  <c r="AD23"/>
  <c r="AD28"/>
  <c r="K9" i="14" l="1"/>
  <c r="F11"/>
  <c r="F10"/>
  <c r="F9"/>
  <c r="F39" i="18" l="1"/>
  <c r="F33"/>
  <c r="F31"/>
  <c r="F42"/>
  <c r="F30"/>
  <c r="F41"/>
  <c r="F35"/>
  <c r="F37"/>
  <c r="F38"/>
  <c r="F36"/>
  <c r="F40"/>
  <c r="F32"/>
  <c r="F34"/>
  <c r="F29"/>
  <c r="S28" i="14"/>
  <c r="F41"/>
  <c r="K29"/>
  <c r="F29"/>
  <c r="K31"/>
  <c r="F31"/>
  <c r="F40"/>
  <c r="K30"/>
  <c r="F30"/>
  <c r="F39"/>
  <c r="F38"/>
  <c r="F37"/>
  <c r="F36"/>
  <c r="K32"/>
  <c r="F32"/>
  <c r="F35"/>
  <c r="K33"/>
  <c r="F33"/>
  <c r="F34"/>
  <c r="K28"/>
  <c r="F28"/>
  <c r="K39" i="13"/>
  <c r="F42"/>
  <c r="M28" i="14" l="1"/>
  <c r="M32"/>
  <c r="M30"/>
  <c r="M31"/>
  <c r="M29"/>
  <c r="U28"/>
  <c r="T28"/>
  <c r="L32"/>
  <c r="L29"/>
  <c r="L33"/>
  <c r="M33"/>
  <c r="L31"/>
  <c r="L28"/>
  <c r="L30"/>
  <c r="X41" l="1"/>
  <c r="V28"/>
  <c r="X36"/>
  <c r="X37"/>
  <c r="N31"/>
  <c r="X31" s="1"/>
  <c r="N30"/>
  <c r="X30" s="1"/>
  <c r="X38"/>
  <c r="X40"/>
  <c r="N33"/>
  <c r="X33" s="1"/>
  <c r="X34"/>
  <c r="N28"/>
  <c r="N29"/>
  <c r="X29" s="1"/>
  <c r="X35"/>
  <c r="N32"/>
  <c r="K39" i="18"/>
  <c r="M39" s="1"/>
  <c r="X32" i="14" l="1"/>
  <c r="X39"/>
  <c r="S10"/>
  <c r="U10" s="1"/>
  <c r="S8"/>
  <c r="S9"/>
  <c r="F19" i="18"/>
  <c r="F22"/>
  <c r="F11"/>
  <c r="F16"/>
  <c r="F21"/>
  <c r="F17"/>
  <c r="F10"/>
  <c r="F13"/>
  <c r="F9"/>
  <c r="F15"/>
  <c r="F14"/>
  <c r="F18"/>
  <c r="F12"/>
  <c r="F20"/>
  <c r="T9" i="14" l="1"/>
  <c r="T8"/>
  <c r="T10"/>
  <c r="K33" i="18"/>
  <c r="M33" s="1"/>
  <c r="K31"/>
  <c r="M31" s="1"/>
  <c r="K30"/>
  <c r="M30" s="1"/>
  <c r="K35"/>
  <c r="M35" s="1"/>
  <c r="K37"/>
  <c r="M37" s="1"/>
  <c r="K38"/>
  <c r="M38" s="1"/>
  <c r="K36"/>
  <c r="M36" s="1"/>
  <c r="K32"/>
  <c r="M32" s="1"/>
  <c r="K34"/>
  <c r="K29"/>
  <c r="K12"/>
  <c r="M12" s="1"/>
  <c r="K14"/>
  <c r="M14" s="1"/>
  <c r="K18"/>
  <c r="K13"/>
  <c r="M13" s="1"/>
  <c r="K10"/>
  <c r="M10" s="1"/>
  <c r="K15"/>
  <c r="M15" s="1"/>
  <c r="K9"/>
  <c r="M9" s="1"/>
  <c r="K20"/>
  <c r="M20" s="1"/>
  <c r="K21"/>
  <c r="M21" s="1"/>
  <c r="K16"/>
  <c r="M16" s="1"/>
  <c r="K17"/>
  <c r="M17" s="1"/>
  <c r="K19"/>
  <c r="M19" s="1"/>
  <c r="K11"/>
  <c r="M29" l="1"/>
  <c r="L29"/>
  <c r="L34"/>
  <c r="M34"/>
  <c r="L35"/>
  <c r="N35"/>
  <c r="N38"/>
  <c r="N30"/>
  <c r="N31"/>
  <c r="L14"/>
  <c r="L39"/>
  <c r="L30"/>
  <c r="L32"/>
  <c r="L36"/>
  <c r="L31"/>
  <c r="L18"/>
  <c r="L37"/>
  <c r="M18"/>
  <c r="L38"/>
  <c r="L33"/>
  <c r="M11"/>
  <c r="L21"/>
  <c r="L10"/>
  <c r="L12"/>
  <c r="L17"/>
  <c r="L13"/>
  <c r="L20"/>
  <c r="L11"/>
  <c r="L16"/>
  <c r="L9"/>
  <c r="L19"/>
  <c r="L15"/>
  <c r="N29" l="1"/>
  <c r="N39"/>
  <c r="N37"/>
  <c r="N32"/>
  <c r="N34"/>
  <c r="N33"/>
  <c r="N36"/>
  <c r="N18"/>
  <c r="N10"/>
  <c r="N13"/>
  <c r="N12"/>
  <c r="N11"/>
  <c r="N14"/>
  <c r="N15"/>
  <c r="N9"/>
  <c r="N17"/>
  <c r="N19"/>
  <c r="N21"/>
  <c r="N20"/>
  <c r="N16"/>
  <c r="F15" i="13"/>
  <c r="K15"/>
  <c r="F14" i="14"/>
  <c r="F20"/>
  <c r="F18"/>
  <c r="F19"/>
  <c r="F16"/>
  <c r="F12"/>
  <c r="F15"/>
  <c r="F8"/>
  <c r="U8" s="1"/>
  <c r="F13"/>
  <c r="F17"/>
  <c r="F21"/>
  <c r="K10"/>
  <c r="K17"/>
  <c r="M17" s="1"/>
  <c r="K11"/>
  <c r="M11" s="1"/>
  <c r="K13"/>
  <c r="M13" s="1"/>
  <c r="K8"/>
  <c r="M8" s="1"/>
  <c r="K15"/>
  <c r="M15" s="1"/>
  <c r="K12"/>
  <c r="M12" s="1"/>
  <c r="K16"/>
  <c r="M16" s="1"/>
  <c r="K18"/>
  <c r="K14"/>
  <c r="F16" i="13"/>
  <c r="F21"/>
  <c r="F14"/>
  <c r="F19"/>
  <c r="F20"/>
  <c r="F12"/>
  <c r="F10"/>
  <c r="F11"/>
  <c r="F18"/>
  <c r="F9"/>
  <c r="F17"/>
  <c r="F13"/>
  <c r="K28"/>
  <c r="K35"/>
  <c r="K31"/>
  <c r="K40"/>
  <c r="K37"/>
  <c r="K36"/>
  <c r="K34"/>
  <c r="K32"/>
  <c r="K30"/>
  <c r="K38"/>
  <c r="K33"/>
  <c r="K29"/>
  <c r="K42"/>
  <c r="K41"/>
  <c r="K16"/>
  <c r="K21"/>
  <c r="K14"/>
  <c r="K19"/>
  <c r="K20"/>
  <c r="K12"/>
  <c r="K10"/>
  <c r="K11"/>
  <c r="K18"/>
  <c r="K9"/>
  <c r="K17"/>
  <c r="K13"/>
  <c r="M18" i="14" l="1"/>
  <c r="L28" i="13"/>
  <c r="L39"/>
  <c r="U9" i="14"/>
  <c r="M14"/>
  <c r="L29" i="13"/>
  <c r="L32"/>
  <c r="L37"/>
  <c r="L41"/>
  <c r="L33"/>
  <c r="L34"/>
  <c r="L40"/>
  <c r="L42"/>
  <c r="L38"/>
  <c r="L36"/>
  <c r="L31"/>
  <c r="L30"/>
  <c r="L35"/>
  <c r="M15"/>
  <c r="L14" i="14"/>
  <c r="L15" i="13"/>
  <c r="L12" i="14"/>
  <c r="L11"/>
  <c r="L10"/>
  <c r="M17" i="13"/>
  <c r="L17"/>
  <c r="L18" i="14"/>
  <c r="L13"/>
  <c r="M10"/>
  <c r="L17"/>
  <c r="L16"/>
  <c r="L15"/>
  <c r="L8"/>
  <c r="L9" i="13"/>
  <c r="L12"/>
  <c r="L19"/>
  <c r="L21"/>
  <c r="L18"/>
  <c r="L16"/>
  <c r="L13"/>
  <c r="L11"/>
  <c r="L14"/>
  <c r="L10"/>
  <c r="L20"/>
  <c r="M10"/>
  <c r="M12"/>
  <c r="M20"/>
  <c r="M19"/>
  <c r="M14"/>
  <c r="M21"/>
  <c r="M16"/>
  <c r="F40"/>
  <c r="F31"/>
  <c r="M31" s="1"/>
  <c r="F32"/>
  <c r="F36"/>
  <c r="F39"/>
  <c r="M39" s="1"/>
  <c r="F28"/>
  <c r="F37"/>
  <c r="F43"/>
  <c r="F30"/>
  <c r="F41"/>
  <c r="F35"/>
  <c r="M40" s="1"/>
  <c r="F34"/>
  <c r="F29"/>
  <c r="F33"/>
  <c r="F38"/>
  <c r="M13"/>
  <c r="M11"/>
  <c r="M9"/>
  <c r="M18"/>
  <c r="N10" i="14" l="1"/>
  <c r="M41" i="13"/>
  <c r="M42"/>
  <c r="M36"/>
  <c r="M28"/>
  <c r="M34"/>
  <c r="N18" i="14"/>
  <c r="N9"/>
  <c r="M38" i="13"/>
  <c r="M29"/>
  <c r="M30"/>
  <c r="M32"/>
  <c r="M33"/>
  <c r="M37"/>
  <c r="M35"/>
  <c r="N17"/>
  <c r="N13"/>
  <c r="N11"/>
  <c r="V8" i="14"/>
  <c r="V10"/>
  <c r="N17"/>
  <c r="N9" i="13"/>
  <c r="N18"/>
  <c r="N20"/>
  <c r="N14"/>
  <c r="N12"/>
  <c r="N16"/>
  <c r="N10"/>
  <c r="N21"/>
  <c r="N19"/>
  <c r="N15"/>
  <c r="N11" i="14"/>
  <c r="N15"/>
  <c r="N12"/>
  <c r="N13"/>
  <c r="X13" s="1"/>
  <c r="N8"/>
  <c r="N16"/>
  <c r="V9"/>
  <c r="N14"/>
  <c r="X28"/>
  <c r="Y29" s="1"/>
  <c r="N39" i="13" l="1"/>
  <c r="X10" i="14"/>
  <c r="Y28"/>
  <c r="Y39"/>
  <c r="Y34"/>
  <c r="Y33"/>
  <c r="Y32"/>
  <c r="Y35"/>
  <c r="Y30"/>
  <c r="Y36"/>
  <c r="Y41"/>
  <c r="Y38"/>
  <c r="Y37"/>
  <c r="Y40"/>
  <c r="Y31"/>
  <c r="X21"/>
  <c r="N37" i="13"/>
  <c r="N30"/>
  <c r="N28"/>
  <c r="N36"/>
  <c r="N33"/>
  <c r="N29"/>
  <c r="N42"/>
  <c r="N31"/>
  <c r="N35"/>
  <c r="N32"/>
  <c r="N38"/>
  <c r="N34"/>
  <c r="N41"/>
  <c r="N40"/>
  <c r="X15" i="14"/>
  <c r="X19"/>
  <c r="X18"/>
  <c r="X20"/>
  <c r="X8"/>
  <c r="X14"/>
  <c r="X12"/>
  <c r="X11"/>
  <c r="X16"/>
  <c r="X17"/>
  <c r="X9"/>
  <c r="Y9" l="1"/>
  <c r="Y12"/>
  <c r="Y13"/>
  <c r="Y14"/>
  <c r="Y16"/>
  <c r="Y20"/>
  <c r="Y15"/>
  <c r="Y21"/>
  <c r="Y11"/>
  <c r="Y19"/>
  <c r="Y17"/>
  <c r="Y18"/>
  <c r="Y8"/>
  <c r="Y10"/>
</calcChain>
</file>

<file path=xl/sharedStrings.xml><?xml version="1.0" encoding="utf-8"?>
<sst xmlns="http://schemas.openxmlformats.org/spreadsheetml/2006/main" count="538" uniqueCount="182">
  <si>
    <t>TMF</t>
  </si>
  <si>
    <t>Start Time</t>
    <phoneticPr fontId="3" type="noConversion"/>
  </si>
  <si>
    <t>OPEN CLASS</t>
    <phoneticPr fontId="3" type="noConversion"/>
  </si>
  <si>
    <t>BOAT INFORMATION</t>
    <phoneticPr fontId="3" type="noConversion"/>
  </si>
  <si>
    <t>RATING</t>
  </si>
  <si>
    <t>RATING</t>
    <phoneticPr fontId="3" type="noConversion"/>
  </si>
  <si>
    <t>Finish Time</t>
    <phoneticPr fontId="3" type="noConversion"/>
  </si>
  <si>
    <t>Elapsed</t>
    <phoneticPr fontId="3" type="noConversion"/>
  </si>
  <si>
    <t>Corrected</t>
    <phoneticPr fontId="3" type="noConversion"/>
  </si>
  <si>
    <t>HH</t>
    <phoneticPr fontId="3" type="noConversion"/>
  </si>
  <si>
    <t>MM</t>
    <phoneticPr fontId="3" type="noConversion"/>
  </si>
  <si>
    <t>SS</t>
    <phoneticPr fontId="3" type="noConversion"/>
  </si>
  <si>
    <t>Secs</t>
    <phoneticPr fontId="3" type="noConversion"/>
  </si>
  <si>
    <t>Class
Rank</t>
    <phoneticPr fontId="3" type="noConversion"/>
  </si>
  <si>
    <t>ORC CLASS</t>
    <phoneticPr fontId="3" type="noConversion"/>
  </si>
  <si>
    <t>GRAND SOLEIL 42R</t>
  </si>
  <si>
    <t>DIVA</t>
  </si>
  <si>
    <t>KONAWIND</t>
  </si>
  <si>
    <t>JEANNEAU SUN 44</t>
  </si>
  <si>
    <t>PETERSON 30</t>
  </si>
  <si>
    <t>FRIEND 5</t>
  </si>
  <si>
    <t>CONCORDIA TAYLOR 47</t>
  </si>
  <si>
    <t>RACE RECORDS</t>
    <phoneticPr fontId="3" type="noConversion"/>
  </si>
  <si>
    <t>BOW
NO</t>
    <phoneticPr fontId="3" type="noConversion"/>
  </si>
  <si>
    <t>PHRF</t>
    <phoneticPr fontId="3" type="noConversion"/>
  </si>
  <si>
    <t>TCF</t>
    <phoneticPr fontId="3" type="noConversion"/>
  </si>
  <si>
    <t>Boat Name</t>
    <phoneticPr fontId="3" type="noConversion"/>
  </si>
  <si>
    <t>Model Name</t>
    <phoneticPr fontId="3" type="noConversion"/>
  </si>
  <si>
    <t>Finish
Rank</t>
    <phoneticPr fontId="3" type="noConversion"/>
  </si>
  <si>
    <t>KOREA CUP INTERNATIONAL YACHT RACE 2011</t>
    <phoneticPr fontId="3" type="noConversion"/>
  </si>
  <si>
    <t>ILC</t>
    <phoneticPr fontId="3" type="noConversion"/>
  </si>
  <si>
    <t>YOUNGILMAN INSHORE</t>
    <phoneticPr fontId="3" type="noConversion"/>
  </si>
  <si>
    <t>U2</t>
  </si>
  <si>
    <t>GUST</t>
  </si>
  <si>
    <t>COOKSON 12M</t>
  </si>
  <si>
    <t>BENETEAU FIRST CLASS EUROPE</t>
    <phoneticPr fontId="3" type="noConversion"/>
  </si>
  <si>
    <t>SUNNY</t>
    <phoneticPr fontId="3" type="noConversion"/>
  </si>
  <si>
    <t>J-44</t>
    <phoneticPr fontId="3" type="noConversion"/>
  </si>
  <si>
    <t>GENOA</t>
    <phoneticPr fontId="3" type="noConversion"/>
  </si>
  <si>
    <t>JEANNEAU SELECTION 37</t>
    <phoneticPr fontId="3" type="noConversion"/>
  </si>
  <si>
    <t>SEXY BUSAN</t>
    <phoneticPr fontId="3" type="noConversion"/>
  </si>
  <si>
    <t>B&amp;C 46</t>
  </si>
  <si>
    <t>SYDNEY 40</t>
    <phoneticPr fontId="3" type="noConversion"/>
  </si>
  <si>
    <t>TEAM HAEMARU</t>
    <phoneticPr fontId="3" type="noConversion"/>
  </si>
  <si>
    <t>TAKAI 34 IMS</t>
    <phoneticPr fontId="3" type="noConversion"/>
  </si>
  <si>
    <t>DUFOUR</t>
    <phoneticPr fontId="3" type="noConversion"/>
  </si>
  <si>
    <t>DUFOUR 31</t>
    <phoneticPr fontId="3" type="noConversion"/>
  </si>
  <si>
    <t>TIME MACHINE</t>
  </si>
  <si>
    <t>FORTUNE</t>
  </si>
  <si>
    <t>DUFOUR 40</t>
  </si>
  <si>
    <t>TIBURON</t>
  </si>
  <si>
    <t>FARR 44 IMS</t>
  </si>
  <si>
    <t>CARRERA</t>
    <phoneticPr fontId="3" type="noConversion"/>
  </si>
  <si>
    <t>FARR 43</t>
    <phoneticPr fontId="3" type="noConversion"/>
  </si>
  <si>
    <t>FIRST</t>
    <phoneticPr fontId="3" type="noConversion"/>
  </si>
  <si>
    <t>BENETEAU FIRST 40.7</t>
  </si>
  <si>
    <t>UMINOKO</t>
    <phoneticPr fontId="3" type="noConversion"/>
  </si>
  <si>
    <t>ONE TONN (YOKOYAMA 40R)</t>
    <phoneticPr fontId="3" type="noConversion"/>
  </si>
  <si>
    <t>VENUS</t>
    <phoneticPr fontId="3" type="noConversion"/>
  </si>
  <si>
    <t>X 412</t>
    <phoneticPr fontId="3" type="noConversion"/>
  </si>
  <si>
    <t>EDELWEISS</t>
  </si>
  <si>
    <t>J-39</t>
  </si>
  <si>
    <t>DRAKE 40-1</t>
    <phoneticPr fontId="3" type="noConversion"/>
  </si>
  <si>
    <t>FARR 40</t>
    <phoneticPr fontId="3" type="noConversion"/>
  </si>
  <si>
    <t>CRUISER 40</t>
  </si>
  <si>
    <t>HAYASHI 37</t>
  </si>
  <si>
    <t>BLUE JOY</t>
  </si>
  <si>
    <t>VESTA</t>
  </si>
  <si>
    <t>FORMOSA 56</t>
  </si>
  <si>
    <t>STRANNIK</t>
  </si>
  <si>
    <t>SUN SHINE 35 / FRANSH</t>
  </si>
  <si>
    <t>NADEZHDA</t>
  </si>
  <si>
    <t>CONRAD-45</t>
  </si>
  <si>
    <t>DECISION</t>
  </si>
  <si>
    <t>DEHLER 36DB</t>
  </si>
  <si>
    <t>JUMBO</t>
    <phoneticPr fontId="3" type="noConversion"/>
  </si>
  <si>
    <t>THALASSA</t>
    <phoneticPr fontId="3" type="noConversion"/>
  </si>
  <si>
    <t>TREKKER 41/42</t>
    <phoneticPr fontId="3" type="noConversion"/>
  </si>
  <si>
    <t>BENETEAU OCEANIS 423</t>
    <phoneticPr fontId="3" type="noConversion"/>
  </si>
  <si>
    <t>PEACE</t>
    <phoneticPr fontId="3" type="noConversion"/>
  </si>
  <si>
    <t>ODAY 30</t>
    <phoneticPr fontId="3" type="noConversion"/>
  </si>
  <si>
    <t>OFFSHORE LEG 1</t>
    <phoneticPr fontId="3" type="noConversion"/>
  </si>
  <si>
    <t>GPH</t>
    <phoneticPr fontId="3" type="noConversion"/>
  </si>
  <si>
    <t>Y-COX</t>
    <phoneticPr fontId="3" type="noConversion"/>
  </si>
  <si>
    <t>Y-COX</t>
    <phoneticPr fontId="3" type="noConversion"/>
  </si>
  <si>
    <t>OFFSHORE LEG 2</t>
    <phoneticPr fontId="3" type="noConversion"/>
  </si>
  <si>
    <t>ULLEUNGDO INSHORE</t>
    <phoneticPr fontId="3" type="noConversion"/>
  </si>
  <si>
    <t>ILC</t>
    <phoneticPr fontId="3" type="noConversion"/>
  </si>
  <si>
    <t>TOTAL</t>
  </si>
  <si>
    <t>Class
Point</t>
  </si>
  <si>
    <t>Class
Rank</t>
  </si>
  <si>
    <t>OFFSHORE 1, 2</t>
    <phoneticPr fontId="3" type="noConversion"/>
  </si>
  <si>
    <t>SEA WIFE</t>
    <phoneticPr fontId="3" type="noConversion"/>
  </si>
  <si>
    <t>VALENTINO</t>
    <phoneticPr fontId="3" type="noConversion"/>
  </si>
  <si>
    <t>YAMAHA 34</t>
    <phoneticPr fontId="3" type="noConversion"/>
  </si>
  <si>
    <t>DNF</t>
    <phoneticPr fontId="3" type="noConversion"/>
  </si>
  <si>
    <t>RET</t>
    <phoneticPr fontId="3" type="noConversion"/>
  </si>
  <si>
    <t>DNF</t>
    <phoneticPr fontId="3" type="noConversion"/>
  </si>
  <si>
    <t>RDG</t>
    <phoneticPr fontId="3" type="noConversion"/>
  </si>
  <si>
    <t>Lab Time</t>
    <phoneticPr fontId="3" type="noConversion"/>
  </si>
  <si>
    <t>공식성적 (OFFICIAL)</t>
    <phoneticPr fontId="3" type="noConversion"/>
  </si>
  <si>
    <t>공식성적(OFFICIAL)</t>
    <phoneticPr fontId="3" type="noConversion"/>
  </si>
  <si>
    <t>EEROOREE</t>
    <phoneticPr fontId="3" type="noConversion"/>
  </si>
  <si>
    <t>DNS</t>
    <phoneticPr fontId="3" type="noConversion"/>
  </si>
  <si>
    <t>DNF</t>
    <phoneticPr fontId="3" type="noConversion"/>
  </si>
  <si>
    <t>* 벌점(Penalty) : 출항신고미비(don't check In-Out) 26, 28, 34  +5%</t>
    <phoneticPr fontId="3" type="noConversion"/>
  </si>
  <si>
    <t>Lab Time</t>
    <phoneticPr fontId="3" type="noConversion"/>
  </si>
  <si>
    <t>DNF</t>
    <phoneticPr fontId="3" type="noConversion"/>
  </si>
  <si>
    <t>DNF</t>
    <phoneticPr fontId="3" type="noConversion"/>
  </si>
  <si>
    <t>DNC</t>
    <phoneticPr fontId="3" type="noConversion"/>
  </si>
  <si>
    <t>RET</t>
    <phoneticPr fontId="3" type="noConversion"/>
  </si>
  <si>
    <t>RET</t>
    <phoneticPr fontId="3" type="noConversion"/>
  </si>
  <si>
    <t>* 벌점(Penalty)  No. 15 : +5%</t>
    <phoneticPr fontId="3" type="noConversion"/>
  </si>
  <si>
    <t>공식성적(OFFICIAL)</t>
    <phoneticPr fontId="3" type="noConversion"/>
  </si>
  <si>
    <t>POHANG INSHORE RACE</t>
    <phoneticPr fontId="3" type="noConversion"/>
  </si>
  <si>
    <t>Start Time</t>
    <phoneticPr fontId="3" type="noConversion"/>
  </si>
  <si>
    <t>공식성적 (OFFICIAL)</t>
    <phoneticPr fontId="3" type="noConversion"/>
  </si>
  <si>
    <t>RACE 1</t>
    <phoneticPr fontId="3" type="noConversion"/>
  </si>
  <si>
    <t>RACE 2</t>
    <phoneticPr fontId="3" type="noConversion"/>
  </si>
  <si>
    <t>RACE 3</t>
    <phoneticPr fontId="3" type="noConversion"/>
  </si>
  <si>
    <t>BOW
NO</t>
    <phoneticPr fontId="3" type="noConversion"/>
  </si>
  <si>
    <t>BOAT INFORMATION</t>
    <phoneticPr fontId="3" type="noConversion"/>
  </si>
  <si>
    <t>Finish Time</t>
    <phoneticPr fontId="3" type="noConversion"/>
  </si>
  <si>
    <t>Elapsed</t>
    <phoneticPr fontId="3" type="noConversion"/>
  </si>
  <si>
    <t>Finish
Rank</t>
    <phoneticPr fontId="3" type="noConversion"/>
  </si>
  <si>
    <t>Corrected</t>
    <phoneticPr fontId="3" type="noConversion"/>
  </si>
  <si>
    <t>Class
Rank</t>
    <phoneticPr fontId="3" type="noConversion"/>
  </si>
  <si>
    <t>Boat Name</t>
    <phoneticPr fontId="3" type="noConversion"/>
  </si>
  <si>
    <t>Model Name</t>
    <phoneticPr fontId="3" type="noConversion"/>
  </si>
  <si>
    <t>PHRF</t>
    <phoneticPr fontId="3" type="noConversion"/>
  </si>
  <si>
    <t>TCF</t>
    <phoneticPr fontId="3" type="noConversion"/>
  </si>
  <si>
    <t>HH</t>
    <phoneticPr fontId="3" type="noConversion"/>
  </si>
  <si>
    <t>MM</t>
    <phoneticPr fontId="3" type="noConversion"/>
  </si>
  <si>
    <t>SS</t>
    <phoneticPr fontId="3" type="noConversion"/>
  </si>
  <si>
    <t>Secs</t>
    <phoneticPr fontId="3" type="noConversion"/>
  </si>
  <si>
    <t>VALENTINO II</t>
    <phoneticPr fontId="3" type="noConversion"/>
  </si>
  <si>
    <t>BENETEAU 40.7</t>
  </si>
  <si>
    <t>DNS</t>
    <phoneticPr fontId="3" type="noConversion"/>
  </si>
  <si>
    <t>BLACK ROSE</t>
  </si>
  <si>
    <t>HD35</t>
  </si>
  <si>
    <t>ISABU</t>
  </si>
  <si>
    <t>VAN DE STADT CARIBBEAN 40</t>
  </si>
  <si>
    <t>FREE BIRD</t>
  </si>
  <si>
    <t>HANS CHRISTIAN 52</t>
  </si>
  <si>
    <t>DUFOUR</t>
    <phoneticPr fontId="3" type="noConversion"/>
  </si>
  <si>
    <t>DUFOUR 31</t>
    <phoneticPr fontId="3" type="noConversion"/>
  </si>
  <si>
    <t>DNF</t>
    <phoneticPr fontId="3" type="noConversion"/>
  </si>
  <si>
    <t>AMOS</t>
    <phoneticPr fontId="3" type="noConversion"/>
  </si>
  <si>
    <t>YAMAHA 26</t>
    <phoneticPr fontId="3" type="noConversion"/>
  </si>
  <si>
    <t>RACE 4</t>
    <phoneticPr fontId="3" type="noConversion"/>
  </si>
  <si>
    <t>RACE 5</t>
    <phoneticPr fontId="3" type="noConversion"/>
  </si>
  <si>
    <t>TOTAL</t>
    <phoneticPr fontId="3" type="noConversion"/>
  </si>
  <si>
    <t>Class
Point</t>
    <phoneticPr fontId="3" type="noConversion"/>
  </si>
  <si>
    <t>POHANG CUP INTERNATIONAL YACHT RACE 2011</t>
    <phoneticPr fontId="3" type="noConversion"/>
  </si>
  <si>
    <t>RACE RECORDS</t>
    <phoneticPr fontId="23" type="noConversion"/>
  </si>
  <si>
    <t>PICO RESULT
공식성적 (OFFICIAL)</t>
    <phoneticPr fontId="23" type="noConversion"/>
  </si>
  <si>
    <t>Bow No.</t>
    <phoneticPr fontId="23" type="noConversion"/>
  </si>
  <si>
    <t>Name</t>
    <phoneticPr fontId="23" type="noConversion"/>
  </si>
  <si>
    <t>R1</t>
    <phoneticPr fontId="23" type="noConversion"/>
  </si>
  <si>
    <t>R2</t>
    <phoneticPr fontId="23" type="noConversion"/>
  </si>
  <si>
    <t>R3</t>
    <phoneticPr fontId="23" type="noConversion"/>
  </si>
  <si>
    <t>R4</t>
    <phoneticPr fontId="23" type="noConversion"/>
  </si>
  <si>
    <t>R5</t>
    <phoneticPr fontId="23" type="noConversion"/>
  </si>
  <si>
    <t>점수</t>
    <phoneticPr fontId="23" type="noConversion"/>
  </si>
  <si>
    <t>순위</t>
    <phoneticPr fontId="23" type="noConversion"/>
  </si>
  <si>
    <t xml:space="preserve"> Sam Johnston</t>
    <phoneticPr fontId="23" type="noConversion"/>
  </si>
  <si>
    <t>Chris Hennessey</t>
    <phoneticPr fontId="23" type="noConversion"/>
  </si>
  <si>
    <t xml:space="preserve"> Mark Chi</t>
    <phoneticPr fontId="23" type="noConversion"/>
  </si>
  <si>
    <t>Lynch</t>
    <phoneticPr fontId="23" type="noConversion"/>
  </si>
  <si>
    <t>DNF</t>
    <phoneticPr fontId="23" type="noConversion"/>
  </si>
  <si>
    <t>Jacobson</t>
    <phoneticPr fontId="23" type="noConversion"/>
  </si>
  <si>
    <t>Gibbs</t>
    <phoneticPr fontId="23" type="noConversion"/>
  </si>
  <si>
    <t>Baldyga</t>
    <phoneticPr fontId="23" type="noConversion"/>
  </si>
  <si>
    <t>Tacey</t>
    <phoneticPr fontId="23" type="noConversion"/>
  </si>
  <si>
    <t>Graves</t>
    <phoneticPr fontId="23" type="noConversion"/>
  </si>
  <si>
    <t>Nesson</t>
    <phoneticPr fontId="23" type="noConversion"/>
  </si>
  <si>
    <t>Bond</t>
    <phoneticPr fontId="23" type="noConversion"/>
  </si>
  <si>
    <t>Sayco</t>
    <phoneticPr fontId="23" type="noConversion"/>
  </si>
  <si>
    <t>Jackson</t>
    <phoneticPr fontId="23" type="noConversion"/>
  </si>
  <si>
    <t>Neyland</t>
    <phoneticPr fontId="23" type="noConversion"/>
  </si>
  <si>
    <t>DNS</t>
    <phoneticPr fontId="23" type="noConversion"/>
  </si>
  <si>
    <t>POHANG CUP INTERNATIONAL YACHT RACE 2011</t>
    <phoneticPr fontId="23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</si>
</sst>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_-* #,##0.0_-;\-* #,##0.0_-;_-* &quot;-&quot;_-;_-@_-"/>
    <numFmt numFmtId="177" formatCode="0.0_ ;[Red]\-0.0\ "/>
    <numFmt numFmtId="178" formatCode="#,##0_ "/>
    <numFmt numFmtId="179" formatCode="0.0000_);[Red]\(0.0000\)"/>
    <numFmt numFmtId="180" formatCode="_-* #,##0.000_-;\-* #,##0.000_-;_-* &quot;-&quot;_-;_-@_-"/>
    <numFmt numFmtId="181" formatCode="yyyy&quot;/&quot;m&quot;/&quot;d;@"/>
    <numFmt numFmtId="182" formatCode="0.0000_ ;[Red]\-0.0000\ "/>
    <numFmt numFmtId="183" formatCode="0.000_ ;[Red]\-0.000\ "/>
  </numFmts>
  <fonts count="2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ＭＳ Ｐゴシック"/>
      <family val="2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sz val="16"/>
      <color indexed="1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49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center" vertical="center"/>
    </xf>
    <xf numFmtId="178" fontId="6" fillId="0" borderId="0" xfId="1" applyNumberFormat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8" fontId="14" fillId="0" borderId="0" xfId="1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8" fontId="6" fillId="0" borderId="12" xfId="1" applyNumberFormat="1" applyFont="1" applyFill="1" applyBorder="1" applyAlignment="1">
      <alignment horizontal="center" vertical="center"/>
    </xf>
    <xf numFmtId="178" fontId="6" fillId="0" borderId="13" xfId="1" applyNumberFormat="1" applyFont="1" applyFill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/>
    </xf>
    <xf numFmtId="178" fontId="5" fillId="0" borderId="13" xfId="1" applyNumberFormat="1" applyFont="1" applyFill="1" applyBorder="1" applyAlignment="1">
      <alignment horizontal="center" vertical="center"/>
    </xf>
    <xf numFmtId="176" fontId="14" fillId="0" borderId="13" xfId="1" applyNumberFormat="1" applyFont="1" applyFill="1" applyBorder="1" applyAlignment="1">
      <alignment horizontal="center" vertical="center"/>
    </xf>
    <xf numFmtId="176" fontId="14" fillId="0" borderId="10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center" vertical="center"/>
    </xf>
    <xf numFmtId="178" fontId="6" fillId="0" borderId="0" xfId="1" applyNumberFormat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8" fontId="5" fillId="0" borderId="7" xfId="1" applyNumberFormat="1" applyFont="1" applyFill="1" applyBorder="1" applyAlignment="1">
      <alignment horizontal="center" vertical="center"/>
    </xf>
    <xf numFmtId="178" fontId="6" fillId="0" borderId="11" xfId="1" applyNumberFormat="1" applyFont="1" applyFill="1" applyBorder="1" applyAlignment="1">
      <alignment horizontal="center" vertical="center"/>
    </xf>
    <xf numFmtId="178" fontId="6" fillId="0" borderId="7" xfId="1" applyNumberFormat="1" applyFont="1" applyFill="1" applyBorder="1" applyAlignment="1">
      <alignment horizontal="center" vertical="center"/>
    </xf>
    <xf numFmtId="41" fontId="6" fillId="0" borderId="7" xfId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8" fontId="6" fillId="0" borderId="12" xfId="1" applyNumberFormat="1" applyFont="1" applyFill="1" applyBorder="1" applyAlignment="1">
      <alignment horizontal="center" vertical="center"/>
    </xf>
    <xf numFmtId="178" fontId="6" fillId="0" borderId="13" xfId="1" applyNumberFormat="1" applyFont="1" applyFill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/>
    </xf>
    <xf numFmtId="178" fontId="5" fillId="0" borderId="13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</xf>
    <xf numFmtId="178" fontId="5" fillId="2" borderId="7" xfId="1" applyNumberFormat="1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178" fontId="5" fillId="2" borderId="15" xfId="1" applyNumberFormat="1" applyFont="1" applyFill="1" applyBorder="1" applyAlignment="1">
      <alignment horizontal="center" vertical="center"/>
    </xf>
    <xf numFmtId="178" fontId="5" fillId="2" borderId="8" xfId="1" applyNumberFormat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177" fontId="7" fillId="2" borderId="27" xfId="1" applyNumberFormat="1" applyFont="1" applyFill="1" applyBorder="1" applyAlignment="1" applyProtection="1">
      <alignment horizontal="center" vertical="center"/>
    </xf>
    <xf numFmtId="178" fontId="6" fillId="3" borderId="4" xfId="1" applyNumberFormat="1" applyFont="1" applyFill="1" applyBorder="1" applyAlignment="1">
      <alignment horizontal="center" vertical="center"/>
    </xf>
    <xf numFmtId="178" fontId="6" fillId="3" borderId="5" xfId="1" applyNumberFormat="1" applyFont="1" applyFill="1" applyBorder="1" applyAlignment="1">
      <alignment horizontal="center" vertical="center"/>
    </xf>
    <xf numFmtId="178" fontId="6" fillId="3" borderId="6" xfId="1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78" fontId="14" fillId="0" borderId="3" xfId="1" applyNumberFormat="1" applyFont="1" applyFill="1" applyBorder="1" applyAlignment="1">
      <alignment horizontal="center" vertical="center"/>
    </xf>
    <xf numFmtId="178" fontId="14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Protection="1">
      <alignment vertical="center"/>
    </xf>
    <xf numFmtId="0" fontId="16" fillId="0" borderId="0" xfId="0" applyFont="1" applyFill="1">
      <alignment vertical="center"/>
    </xf>
    <xf numFmtId="178" fontId="5" fillId="2" borderId="7" xfId="1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right" vertical="center"/>
    </xf>
    <xf numFmtId="178" fontId="5" fillId="2" borderId="7" xfId="1" applyNumberFormat="1" applyFont="1" applyFill="1" applyBorder="1" applyAlignment="1">
      <alignment horizontal="center" vertical="center"/>
    </xf>
    <xf numFmtId="41" fontId="11" fillId="0" borderId="20" xfId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6" fillId="0" borderId="0" xfId="0" applyFont="1" applyFill="1" applyAlignment="1" applyProtection="1">
      <alignment horizontal="center" vertical="center"/>
    </xf>
    <xf numFmtId="178" fontId="6" fillId="0" borderId="0" xfId="1" applyNumberFormat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178" fontId="6" fillId="0" borderId="11" xfId="1" applyNumberFormat="1" applyFont="1" applyFill="1" applyBorder="1" applyAlignment="1">
      <alignment horizontal="center" vertical="center"/>
    </xf>
    <xf numFmtId="178" fontId="6" fillId="0" borderId="33" xfId="1" applyNumberFormat="1" applyFont="1" applyFill="1" applyBorder="1" applyAlignment="1">
      <alignment horizontal="center" vertical="center"/>
    </xf>
    <xf numFmtId="178" fontId="14" fillId="0" borderId="3" xfId="1" applyNumberFormat="1" applyFont="1" applyFill="1" applyBorder="1" applyAlignment="1">
      <alignment horizontal="center" vertical="center"/>
    </xf>
    <xf numFmtId="178" fontId="14" fillId="0" borderId="2" xfId="1" applyNumberFormat="1" applyFont="1" applyFill="1" applyBorder="1" applyAlignment="1">
      <alignment horizontal="center" vertical="center"/>
    </xf>
    <xf numFmtId="178" fontId="14" fillId="0" borderId="32" xfId="1" applyNumberFormat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178" fontId="5" fillId="0" borderId="7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7" fontId="14" fillId="0" borderId="7" xfId="1" applyNumberFormat="1" applyFont="1" applyFill="1" applyBorder="1" applyAlignment="1">
      <alignment horizontal="center" vertical="center"/>
    </xf>
    <xf numFmtId="178" fontId="6" fillId="0" borderId="11" xfId="1" applyNumberFormat="1" applyFont="1" applyFill="1" applyBorder="1" applyAlignment="1">
      <alignment horizontal="center" vertical="center"/>
    </xf>
    <xf numFmtId="178" fontId="6" fillId="0" borderId="7" xfId="1" applyNumberFormat="1" applyFont="1" applyFill="1" applyBorder="1" applyAlignment="1">
      <alignment horizontal="center" vertical="center"/>
    </xf>
    <xf numFmtId="41" fontId="6" fillId="0" borderId="7" xfId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77" fontId="14" fillId="0" borderId="13" xfId="1" applyNumberFormat="1" applyFont="1" applyFill="1" applyBorder="1" applyAlignment="1">
      <alignment horizontal="center" vertical="center"/>
    </xf>
    <xf numFmtId="178" fontId="6" fillId="0" borderId="12" xfId="1" applyNumberFormat="1" applyFont="1" applyFill="1" applyBorder="1" applyAlignment="1">
      <alignment horizontal="center" vertical="center"/>
    </xf>
    <xf numFmtId="178" fontId="6" fillId="0" borderId="13" xfId="1" applyNumberFormat="1" applyFont="1" applyFill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/>
    </xf>
    <xf numFmtId="178" fontId="5" fillId="0" borderId="13" xfId="1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177" fontId="14" fillId="0" borderId="10" xfId="1" applyNumberFormat="1" applyFont="1" applyFill="1" applyBorder="1" applyAlignment="1">
      <alignment horizontal="center" vertical="center"/>
    </xf>
    <xf numFmtId="178" fontId="6" fillId="0" borderId="14" xfId="1" applyNumberFormat="1" applyFont="1" applyFill="1" applyBorder="1" applyAlignment="1">
      <alignment horizontal="center" vertical="center"/>
    </xf>
    <xf numFmtId="178" fontId="6" fillId="0" borderId="10" xfId="1" applyNumberFormat="1" applyFont="1" applyFill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/>
    </xf>
    <xf numFmtId="178" fontId="5" fillId="0" borderId="10" xfId="1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178" fontId="14" fillId="0" borderId="3" xfId="1" applyNumberFormat="1" applyFont="1" applyFill="1" applyBorder="1" applyAlignment="1">
      <alignment horizontal="center" vertical="center"/>
    </xf>
    <xf numFmtId="178" fontId="14" fillId="0" borderId="1" xfId="1" applyNumberFormat="1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176" fontId="14" fillId="0" borderId="37" xfId="1" applyNumberFormat="1" applyFont="1" applyFill="1" applyBorder="1" applyAlignment="1">
      <alignment horizontal="center" vertical="center"/>
    </xf>
    <xf numFmtId="0" fontId="7" fillId="2" borderId="38" xfId="0" applyFont="1" applyFill="1" applyBorder="1" applyAlignment="1" applyProtection="1">
      <alignment horizontal="center" vertical="center"/>
    </xf>
    <xf numFmtId="176" fontId="7" fillId="2" borderId="10" xfId="1" applyNumberFormat="1" applyFont="1" applyFill="1" applyBorder="1" applyAlignment="1" applyProtection="1">
      <alignment horizontal="center" vertical="center" wrapText="1"/>
    </xf>
    <xf numFmtId="178" fontId="5" fillId="2" borderId="7" xfId="1" applyNumberFormat="1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178" fontId="6" fillId="0" borderId="37" xfId="1" applyNumberFormat="1" applyFont="1" applyFill="1" applyBorder="1" applyAlignment="1">
      <alignment horizontal="center" vertical="center"/>
    </xf>
    <xf numFmtId="41" fontId="6" fillId="0" borderId="37" xfId="1" applyFont="1" applyFill="1" applyBorder="1" applyAlignment="1">
      <alignment horizontal="center" vertical="center"/>
    </xf>
    <xf numFmtId="178" fontId="5" fillId="0" borderId="37" xfId="1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178" fontId="5" fillId="2" borderId="14" xfId="1" applyNumberFormat="1" applyFont="1" applyFill="1" applyBorder="1" applyAlignment="1">
      <alignment horizontal="center" vertical="center"/>
    </xf>
    <xf numFmtId="178" fontId="5" fillId="2" borderId="10" xfId="1" applyNumberFormat="1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77" fontId="14" fillId="0" borderId="0" xfId="1" applyNumberFormat="1" applyFont="1" applyFill="1" applyBorder="1" applyAlignment="1">
      <alignment horizontal="center" vertical="center"/>
    </xf>
    <xf numFmtId="178" fontId="5" fillId="0" borderId="0" xfId="1" applyNumberFormat="1" applyFont="1" applyFill="1" applyBorder="1" applyAlignment="1">
      <alignment horizontal="center" vertical="center"/>
    </xf>
    <xf numFmtId="41" fontId="16" fillId="0" borderId="0" xfId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 wrapText="1"/>
    </xf>
    <xf numFmtId="178" fontId="9" fillId="0" borderId="0" xfId="1" applyNumberFormat="1" applyFont="1" applyFill="1" applyBorder="1" applyAlignment="1">
      <alignment vertical="center"/>
    </xf>
    <xf numFmtId="179" fontId="6" fillId="0" borderId="0" xfId="1" applyNumberFormat="1" applyFont="1" applyFill="1" applyAlignment="1">
      <alignment horizontal="center" vertical="center"/>
    </xf>
    <xf numFmtId="179" fontId="9" fillId="0" borderId="0" xfId="0" applyNumberFormat="1" applyFont="1" applyFill="1" applyBorder="1" applyAlignment="1">
      <alignment vertical="center"/>
    </xf>
    <xf numFmtId="179" fontId="5" fillId="0" borderId="0" xfId="1" applyNumberFormat="1" applyFont="1" applyFill="1" applyAlignment="1" applyProtection="1">
      <alignment horizontal="right" vertical="center"/>
    </xf>
    <xf numFmtId="179" fontId="6" fillId="0" borderId="0" xfId="0" applyNumberFormat="1" applyFont="1" applyFill="1" applyAlignment="1" applyProtection="1">
      <alignment horizontal="center" vertical="center"/>
    </xf>
    <xf numFmtId="179" fontId="5" fillId="2" borderId="2" xfId="1" applyNumberFormat="1" applyFont="1" applyFill="1" applyBorder="1" applyAlignment="1" applyProtection="1">
      <alignment horizontal="center" vertical="center"/>
    </xf>
    <xf numFmtId="179" fontId="5" fillId="0" borderId="32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/>
    </xf>
    <xf numFmtId="179" fontId="5" fillId="0" borderId="2" xfId="1" applyNumberFormat="1" applyFont="1" applyFill="1" applyBorder="1" applyAlignment="1">
      <alignment horizontal="center" vertical="center"/>
    </xf>
    <xf numFmtId="179" fontId="6" fillId="0" borderId="0" xfId="1" applyNumberFormat="1" applyFont="1" applyFill="1" applyBorder="1" applyAlignment="1">
      <alignment horizontal="center" vertical="center"/>
    </xf>
    <xf numFmtId="179" fontId="7" fillId="2" borderId="9" xfId="1" applyNumberFormat="1" applyFont="1" applyFill="1" applyBorder="1" applyAlignment="1" applyProtection="1">
      <alignment horizontal="center" vertical="center"/>
    </xf>
    <xf numFmtId="179" fontId="5" fillId="0" borderId="3" xfId="1" applyNumberFormat="1" applyFont="1" applyFill="1" applyBorder="1" applyAlignment="1">
      <alignment horizontal="center" vertical="center"/>
    </xf>
    <xf numFmtId="179" fontId="5" fillId="0" borderId="0" xfId="1" applyNumberFormat="1" applyFont="1" applyFill="1" applyBorder="1" applyAlignment="1">
      <alignment horizontal="center" vertical="center"/>
    </xf>
    <xf numFmtId="179" fontId="9" fillId="0" borderId="0" xfId="1" applyNumberFormat="1" applyFont="1" applyFill="1" applyBorder="1" applyAlignment="1">
      <alignment vertical="center"/>
    </xf>
    <xf numFmtId="0" fontId="15" fillId="0" borderId="37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178" fontId="5" fillId="2" borderId="7" xfId="1" applyNumberFormat="1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41" fontId="11" fillId="0" borderId="20" xfId="1" applyFont="1" applyFill="1" applyBorder="1" applyAlignment="1">
      <alignment horizontal="right" vertical="center"/>
    </xf>
    <xf numFmtId="178" fontId="5" fillId="2" borderId="3" xfId="1" applyNumberFormat="1" applyFont="1" applyFill="1" applyBorder="1" applyAlignment="1">
      <alignment horizontal="center" vertical="center" wrapText="1"/>
    </xf>
    <xf numFmtId="178" fontId="5" fillId="2" borderId="2" xfId="1" applyNumberFormat="1" applyFont="1" applyFill="1" applyBorder="1" applyAlignment="1">
      <alignment horizontal="center" vertical="center"/>
    </xf>
    <xf numFmtId="0" fontId="5" fillId="2" borderId="29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 wrapText="1"/>
    </xf>
    <xf numFmtId="177" fontId="7" fillId="2" borderId="25" xfId="1" applyNumberFormat="1" applyFont="1" applyFill="1" applyBorder="1" applyAlignment="1" applyProtection="1">
      <alignment horizontal="center" vertical="center"/>
    </xf>
    <xf numFmtId="177" fontId="7" fillId="2" borderId="26" xfId="1" applyNumberFormat="1" applyFont="1" applyFill="1" applyBorder="1" applyAlignment="1" applyProtection="1">
      <alignment horizontal="center" vertical="center"/>
    </xf>
    <xf numFmtId="178" fontId="5" fillId="2" borderId="22" xfId="1" applyNumberFormat="1" applyFont="1" applyFill="1" applyBorder="1" applyAlignment="1">
      <alignment horizontal="center" vertical="center"/>
    </xf>
    <xf numFmtId="178" fontId="5" fillId="2" borderId="23" xfId="1" applyNumberFormat="1" applyFont="1" applyFill="1" applyBorder="1" applyAlignment="1">
      <alignment horizontal="center" vertical="center"/>
    </xf>
    <xf numFmtId="178" fontId="5" fillId="2" borderId="24" xfId="1" applyNumberFormat="1" applyFont="1" applyFill="1" applyBorder="1" applyAlignment="1">
      <alignment horizontal="center" vertical="center"/>
    </xf>
    <xf numFmtId="178" fontId="5" fillId="2" borderId="30" xfId="1" applyNumberFormat="1" applyFont="1" applyFill="1" applyBorder="1" applyAlignment="1">
      <alignment horizontal="center" vertical="center" wrapText="1"/>
    </xf>
    <xf numFmtId="178" fontId="5" fillId="2" borderId="27" xfId="1" applyNumberFormat="1" applyFont="1" applyFill="1" applyBorder="1" applyAlignment="1">
      <alignment horizontal="center" vertical="center"/>
    </xf>
    <xf numFmtId="178" fontId="5" fillId="2" borderId="9" xfId="1" applyNumberFormat="1" applyFont="1" applyFill="1" applyBorder="1" applyAlignment="1">
      <alignment horizontal="center" vertical="center"/>
    </xf>
    <xf numFmtId="0" fontId="7" fillId="2" borderId="25" xfId="0" applyFont="1" applyFill="1" applyBorder="1" applyAlignment="1" applyProtection="1">
      <alignment horizontal="center" vertical="center"/>
    </xf>
    <xf numFmtId="0" fontId="7" fillId="2" borderId="24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>
      <alignment horizontal="right" vertical="center"/>
    </xf>
    <xf numFmtId="41" fontId="11" fillId="0" borderId="0" xfId="1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177" fontId="7" fillId="2" borderId="7" xfId="1" applyNumberFormat="1" applyFont="1" applyFill="1" applyBorder="1" applyAlignment="1" applyProtection="1">
      <alignment horizontal="center" vertical="center"/>
    </xf>
    <xf numFmtId="177" fontId="7" fillId="2" borderId="3" xfId="1" applyNumberFormat="1" applyFont="1" applyFill="1" applyBorder="1" applyAlignment="1" applyProtection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178" fontId="5" fillId="2" borderId="7" xfId="1" applyNumberFormat="1" applyFont="1" applyFill="1" applyBorder="1" applyAlignment="1">
      <alignment horizontal="center" vertical="center"/>
    </xf>
    <xf numFmtId="178" fontId="5" fillId="2" borderId="38" xfId="1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5" fillId="2" borderId="31" xfId="0" applyFont="1" applyFill="1" applyBorder="1" applyAlignment="1" applyProtection="1">
      <alignment horizontal="center" vertical="center" wrapText="1"/>
    </xf>
    <xf numFmtId="0" fontId="17" fillId="0" borderId="20" xfId="0" applyFont="1" applyFill="1" applyBorder="1" applyAlignment="1">
      <alignment horizontal="left" vertical="center"/>
    </xf>
    <xf numFmtId="178" fontId="11" fillId="0" borderId="20" xfId="1" applyNumberFormat="1" applyFont="1" applyFill="1" applyBorder="1" applyAlignment="1">
      <alignment horizontal="right" vertical="center"/>
    </xf>
    <xf numFmtId="178" fontId="5" fillId="2" borderId="29" xfId="1" applyNumberFormat="1" applyFont="1" applyFill="1" applyBorder="1" applyAlignment="1">
      <alignment horizontal="center" vertical="center" wrapText="1"/>
    </xf>
    <xf numFmtId="178" fontId="5" fillId="2" borderId="28" xfId="1" applyNumberFormat="1" applyFont="1" applyFill="1" applyBorder="1" applyAlignment="1">
      <alignment horizontal="center" vertical="center" wrapText="1"/>
    </xf>
    <xf numFmtId="178" fontId="5" fillId="2" borderId="34" xfId="1" applyNumberFormat="1" applyFont="1" applyFill="1" applyBorder="1" applyAlignment="1">
      <alignment horizontal="center" vertical="center" wrapText="1"/>
    </xf>
    <xf numFmtId="178" fontId="5" fillId="2" borderId="36" xfId="1" applyNumberFormat="1" applyFont="1" applyFill="1" applyBorder="1" applyAlignment="1">
      <alignment horizontal="center" vertical="center" wrapText="1"/>
    </xf>
    <xf numFmtId="178" fontId="5" fillId="2" borderId="31" xfId="1" applyNumberFormat="1" applyFont="1" applyFill="1" applyBorder="1" applyAlignment="1">
      <alignment horizontal="center" vertical="center" wrapText="1"/>
    </xf>
    <xf numFmtId="178" fontId="5" fillId="2" borderId="35" xfId="1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 applyProtection="1">
      <alignment horizontal="right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left" vertical="center"/>
    </xf>
    <xf numFmtId="180" fontId="6" fillId="0" borderId="0" xfId="1" applyNumberFormat="1" applyFont="1" applyFill="1" applyAlignment="1">
      <alignment horizontal="center" vertical="center"/>
    </xf>
    <xf numFmtId="180" fontId="6" fillId="0" borderId="0" xfId="1" applyNumberFormat="1" applyFont="1" applyFill="1" applyBorder="1" applyAlignment="1">
      <alignment horizontal="center" vertical="center"/>
    </xf>
    <xf numFmtId="41" fontId="19" fillId="0" borderId="0" xfId="1" applyFont="1" applyFill="1" applyBorder="1" applyAlignment="1">
      <alignment horizontal="center" vertical="center"/>
    </xf>
    <xf numFmtId="178" fontId="9" fillId="0" borderId="0" xfId="1" applyNumberFormat="1" applyFont="1" applyFill="1" applyBorder="1" applyAlignment="1">
      <alignment horizontal="right" vertical="center"/>
    </xf>
    <xf numFmtId="181" fontId="5" fillId="0" borderId="0" xfId="1" applyNumberFormat="1" applyFont="1" applyFill="1" applyAlignment="1" applyProtection="1">
      <alignment horizontal="right" vertical="center"/>
    </xf>
    <xf numFmtId="41" fontId="20" fillId="0" borderId="0" xfId="1" applyFont="1" applyFill="1" applyBorder="1" applyAlignment="1">
      <alignment horizontal="center" vertical="center"/>
    </xf>
    <xf numFmtId="178" fontId="6" fillId="4" borderId="4" xfId="1" applyNumberFormat="1" applyFont="1" applyFill="1" applyBorder="1" applyAlignment="1">
      <alignment horizontal="center" vertical="center"/>
    </xf>
    <xf numFmtId="178" fontId="6" fillId="4" borderId="5" xfId="1" applyNumberFormat="1" applyFont="1" applyFill="1" applyBorder="1" applyAlignment="1">
      <alignment horizontal="center" vertical="center"/>
    </xf>
    <xf numFmtId="178" fontId="6" fillId="4" borderId="6" xfId="1" applyNumberFormat="1" applyFont="1" applyFill="1" applyBorder="1" applyAlignment="1">
      <alignment horizontal="center" vertical="center"/>
    </xf>
    <xf numFmtId="41" fontId="21" fillId="2" borderId="7" xfId="1" applyFont="1" applyFill="1" applyBorder="1" applyAlignment="1">
      <alignment horizontal="center" vertical="center"/>
    </xf>
    <xf numFmtId="177" fontId="7" fillId="2" borderId="38" xfId="1" applyNumberFormat="1" applyFont="1" applyFill="1" applyBorder="1" applyAlignment="1" applyProtection="1">
      <alignment horizontal="center" vertical="center"/>
    </xf>
    <xf numFmtId="177" fontId="7" fillId="2" borderId="2" xfId="1" applyNumberFormat="1" applyFont="1" applyFill="1" applyBorder="1" applyAlignment="1" applyProtection="1">
      <alignment horizontal="center" vertical="center"/>
    </xf>
    <xf numFmtId="178" fontId="5" fillId="2" borderId="38" xfId="1" applyNumberFormat="1" applyFont="1" applyFill="1" applyBorder="1" applyAlignment="1">
      <alignment horizontal="center" vertical="center" wrapText="1"/>
    </xf>
    <xf numFmtId="180" fontId="5" fillId="0" borderId="0" xfId="1" applyNumberFormat="1" applyFont="1" applyFill="1" applyBorder="1" applyAlignment="1">
      <alignment horizontal="center" vertical="center"/>
    </xf>
    <xf numFmtId="182" fontId="5" fillId="0" borderId="3" xfId="1" applyNumberFormat="1" applyFont="1" applyFill="1" applyBorder="1" applyAlignment="1">
      <alignment horizontal="center" vertical="center"/>
    </xf>
    <xf numFmtId="182" fontId="5" fillId="0" borderId="1" xfId="1" applyNumberFormat="1" applyFont="1" applyFill="1" applyBorder="1" applyAlignment="1">
      <alignment horizontal="center" vertical="center"/>
    </xf>
    <xf numFmtId="182" fontId="5" fillId="0" borderId="2" xfId="1" applyNumberFormat="1" applyFont="1" applyFill="1" applyBorder="1" applyAlignment="1">
      <alignment horizontal="center" vertical="center"/>
    </xf>
    <xf numFmtId="183" fontId="5" fillId="0" borderId="0" xfId="1" applyNumberFormat="1" applyFont="1" applyFill="1" applyBorder="1" applyAlignment="1">
      <alignment horizontal="center" vertical="center"/>
    </xf>
    <xf numFmtId="178" fontId="11" fillId="0" borderId="0" xfId="1" applyNumberFormat="1" applyFont="1" applyFill="1" applyBorder="1" applyAlignment="1">
      <alignment horizontal="right" vertical="center"/>
    </xf>
    <xf numFmtId="178" fontId="5" fillId="2" borderId="7" xfId="1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178" fontId="5" fillId="2" borderId="13" xfId="1" applyNumberFormat="1" applyFont="1" applyFill="1" applyBorder="1" applyAlignment="1">
      <alignment horizontal="center" vertical="center" wrapText="1"/>
    </xf>
    <xf numFmtId="178" fontId="5" fillId="2" borderId="1" xfId="1" applyNumberFormat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/>
    </xf>
    <xf numFmtId="0" fontId="9" fillId="0" borderId="21" xfId="0" applyFont="1" applyFill="1" applyBorder="1" applyAlignment="1">
      <alignment vertical="center"/>
    </xf>
    <xf numFmtId="0" fontId="22" fillId="0" borderId="41" xfId="5" applyFont="1" applyBorder="1" applyAlignment="1">
      <alignment horizontal="left" vertical="center"/>
    </xf>
    <xf numFmtId="0" fontId="22" fillId="0" borderId="42" xfId="5" applyFont="1" applyBorder="1" applyAlignment="1">
      <alignment horizontal="left" vertical="center"/>
    </xf>
    <xf numFmtId="0" fontId="24" fillId="0" borderId="42" xfId="5" applyFont="1" applyBorder="1" applyAlignment="1">
      <alignment vertical="center"/>
    </xf>
    <xf numFmtId="0" fontId="24" fillId="0" borderId="42" xfId="5" applyFont="1" applyBorder="1" applyAlignment="1">
      <alignment horizontal="right" vertical="center" wrapText="1"/>
    </xf>
    <xf numFmtId="0" fontId="24" fillId="0" borderId="42" xfId="5" applyFont="1" applyBorder="1" applyAlignment="1">
      <alignment horizontal="right" vertical="center"/>
    </xf>
    <xf numFmtId="0" fontId="24" fillId="0" borderId="43" xfId="5" applyFont="1" applyBorder="1" applyAlignment="1">
      <alignment horizontal="right" vertical="center"/>
    </xf>
    <xf numFmtId="0" fontId="1" fillId="0" borderId="0" xfId="5">
      <alignment vertical="center"/>
    </xf>
    <xf numFmtId="0" fontId="21" fillId="0" borderId="4" xfId="5" applyFont="1" applyBorder="1" applyAlignment="1">
      <alignment horizontal="center" vertical="center"/>
    </xf>
    <xf numFmtId="0" fontId="21" fillId="0" borderId="5" xfId="5" applyFont="1" applyBorder="1" applyAlignment="1">
      <alignment horizontal="center" vertical="center"/>
    </xf>
    <xf numFmtId="0" fontId="5" fillId="0" borderId="6" xfId="5" applyFont="1" applyBorder="1" applyAlignment="1">
      <alignment horizontal="center" vertical="center"/>
    </xf>
    <xf numFmtId="0" fontId="25" fillId="0" borderId="33" xfId="5" applyFont="1" applyBorder="1" applyAlignment="1">
      <alignment horizontal="center" vertical="center"/>
    </xf>
    <xf numFmtId="0" fontId="25" fillId="0" borderId="37" xfId="5" applyFont="1" applyBorder="1" applyAlignment="1">
      <alignment horizontal="center" vertical="center"/>
    </xf>
    <xf numFmtId="0" fontId="26" fillId="0" borderId="37" xfId="5" applyFont="1" applyBorder="1" applyAlignment="1">
      <alignment horizontal="center" vertical="center"/>
    </xf>
    <xf numFmtId="0" fontId="5" fillId="0" borderId="32" xfId="5" applyFont="1" applyBorder="1" applyAlignment="1">
      <alignment horizontal="center" vertical="center"/>
    </xf>
    <xf numFmtId="0" fontId="25" fillId="0" borderId="12" xfId="5" applyFont="1" applyBorder="1" applyAlignment="1">
      <alignment horizontal="center" vertical="center"/>
    </xf>
    <xf numFmtId="0" fontId="25" fillId="0" borderId="13" xfId="5" applyFont="1" applyBorder="1" applyAlignment="1">
      <alignment horizontal="center" vertical="center"/>
    </xf>
    <xf numFmtId="0" fontId="26" fillId="0" borderId="13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25" fillId="0" borderId="14" xfId="5" applyFont="1" applyBorder="1" applyAlignment="1">
      <alignment horizontal="center" vertical="center"/>
    </xf>
    <xf numFmtId="0" fontId="25" fillId="0" borderId="10" xfId="5" applyFont="1" applyBorder="1" applyAlignment="1">
      <alignment horizontal="center" vertical="center"/>
    </xf>
    <xf numFmtId="0" fontId="26" fillId="0" borderId="10" xfId="5" applyFont="1" applyBorder="1" applyAlignment="1">
      <alignment horizontal="center" vertical="center"/>
    </xf>
    <xf numFmtId="0" fontId="5" fillId="0" borderId="2" xfId="5" applyFont="1" applyBorder="1" applyAlignment="1">
      <alignment horizontal="center" vertical="center"/>
    </xf>
    <xf numFmtId="0" fontId="27" fillId="0" borderId="0" xfId="5" applyFont="1">
      <alignment vertical="center"/>
    </xf>
    <xf numFmtId="0" fontId="28" fillId="0" borderId="41" xfId="5" applyFont="1" applyBorder="1" applyAlignment="1">
      <alignment horizontal="center" vertical="center"/>
    </xf>
    <xf numFmtId="0" fontId="28" fillId="0" borderId="42" xfId="5" applyFont="1" applyBorder="1" applyAlignment="1">
      <alignment horizontal="center" vertical="center"/>
    </xf>
    <xf numFmtId="0" fontId="28" fillId="0" borderId="43" xfId="5" applyFont="1" applyBorder="1" applyAlignment="1">
      <alignment horizontal="center" vertical="center"/>
    </xf>
  </cellXfs>
  <cellStyles count="6">
    <cellStyle name="쉼표 [0]" xfId="1" builtinId="6"/>
    <cellStyle name="쉼표 [0] 2" xfId="4"/>
    <cellStyle name="표준" xfId="0" builtinId="0"/>
    <cellStyle name="표준 2" xfId="2"/>
    <cellStyle name="표준 3" xfId="3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50"/>
  <sheetViews>
    <sheetView tabSelected="1" view="pageBreakPreview" zoomScale="40" zoomScaleNormal="40" zoomScaleSheetLayoutView="40" workbookViewId="0">
      <selection activeCell="Z1" sqref="Z1"/>
    </sheetView>
  </sheetViews>
  <sheetFormatPr defaultRowHeight="38.1" customHeight="1"/>
  <cols>
    <col min="1" max="1" width="7.33203125" style="24" customWidth="1"/>
    <col min="2" max="2" width="8.5546875" style="24" customWidth="1"/>
    <col min="3" max="3" width="41.5546875" style="28" customWidth="1"/>
    <col min="4" max="4" width="46.21875" style="27" customWidth="1"/>
    <col min="5" max="5" width="14.77734375" style="29" customWidth="1"/>
    <col min="6" max="6" width="14.77734375" style="130" customWidth="1"/>
    <col min="7" max="7" width="2.77734375" style="24" customWidth="1"/>
    <col min="8" max="10" width="9.109375" style="24" customWidth="1"/>
    <col min="11" max="14" width="14.77734375" style="24" customWidth="1"/>
    <col min="15" max="15" width="2.77734375" style="24" customWidth="1"/>
    <col min="16" max="18" width="9.109375" style="24" customWidth="1"/>
    <col min="19" max="22" width="14.77734375" style="24" customWidth="1"/>
    <col min="23" max="23" width="8.88671875" style="24" customWidth="1"/>
    <col min="24" max="25" width="15.77734375" style="24" customWidth="1"/>
    <col min="26" max="16384" width="8.88671875" style="24"/>
  </cols>
  <sheetData>
    <row r="1" spans="2:25" ht="38.1" customHeight="1">
      <c r="H1" s="30"/>
      <c r="I1" s="30"/>
      <c r="J1" s="30"/>
      <c r="K1" s="31"/>
      <c r="L1" s="31"/>
      <c r="M1" s="31"/>
      <c r="N1" s="30"/>
      <c r="P1" s="30"/>
      <c r="Q1" s="30"/>
      <c r="R1" s="30"/>
      <c r="S1" s="31"/>
      <c r="T1" s="31"/>
      <c r="U1" s="31"/>
      <c r="V1" s="30"/>
    </row>
    <row r="2" spans="2:25" ht="69.75">
      <c r="B2" s="32" t="s">
        <v>22</v>
      </c>
      <c r="C2" s="32"/>
      <c r="D2" s="32"/>
      <c r="E2" s="129"/>
      <c r="F2" s="142"/>
      <c r="G2" s="129"/>
      <c r="H2" s="129"/>
      <c r="I2" s="129"/>
      <c r="J2" s="129"/>
      <c r="K2" s="129"/>
      <c r="L2" s="129"/>
      <c r="M2" s="129"/>
      <c r="N2" s="129"/>
      <c r="O2" s="71"/>
      <c r="P2" s="71"/>
      <c r="Q2" s="71"/>
      <c r="R2" s="71"/>
      <c r="S2" s="71"/>
      <c r="T2" s="71"/>
      <c r="U2" s="71"/>
      <c r="V2" s="68"/>
      <c r="Y2" s="75" t="s">
        <v>91</v>
      </c>
    </row>
    <row r="3" spans="2:25" s="25" customFormat="1" ht="38.1" customHeight="1" thickBot="1">
      <c r="C3" s="45"/>
      <c r="D3" s="46"/>
      <c r="E3" s="48"/>
      <c r="F3" s="132"/>
      <c r="H3" s="34" t="s">
        <v>1</v>
      </c>
      <c r="I3" s="30"/>
      <c r="J3" s="30"/>
      <c r="K3" s="31"/>
      <c r="L3" s="31"/>
      <c r="M3" s="31"/>
      <c r="N3" s="30"/>
      <c r="P3" s="34" t="s">
        <v>1</v>
      </c>
      <c r="Q3" s="30"/>
      <c r="R3" s="30"/>
      <c r="S3" s="31"/>
      <c r="T3" s="31"/>
      <c r="U3" s="186" t="s">
        <v>113</v>
      </c>
      <c r="V3" s="186"/>
      <c r="W3" s="186"/>
      <c r="X3" s="186"/>
      <c r="Y3" s="186"/>
    </row>
    <row r="4" spans="2:25" s="25" customFormat="1" ht="38.1" customHeight="1" thickBot="1">
      <c r="B4" s="35" t="s">
        <v>14</v>
      </c>
      <c r="C4" s="45"/>
      <c r="D4" s="46"/>
      <c r="E4" s="48"/>
      <c r="F4" s="132"/>
      <c r="H4" s="56">
        <v>0</v>
      </c>
      <c r="I4" s="57">
        <v>0</v>
      </c>
      <c r="J4" s="58">
        <v>0</v>
      </c>
      <c r="K4" s="31"/>
      <c r="L4" s="31"/>
      <c r="M4" s="31"/>
      <c r="N4" s="30"/>
      <c r="P4" s="56">
        <v>0</v>
      </c>
      <c r="Q4" s="57">
        <v>0</v>
      </c>
      <c r="R4" s="58">
        <v>0</v>
      </c>
      <c r="S4" s="31"/>
      <c r="T4" s="31"/>
      <c r="U4" s="31"/>
      <c r="V4" s="30"/>
    </row>
    <row r="5" spans="2:25" s="26" customFormat="1" ht="38.1" customHeight="1" thickBot="1">
      <c r="F5" s="133"/>
      <c r="H5" s="30"/>
      <c r="I5" s="30"/>
      <c r="J5" s="30"/>
      <c r="K5" s="31"/>
      <c r="L5" s="31"/>
      <c r="M5" s="70"/>
      <c r="N5" s="68" t="s">
        <v>81</v>
      </c>
      <c r="P5" s="30"/>
      <c r="Q5" s="30"/>
      <c r="R5" s="30"/>
      <c r="S5" s="31"/>
      <c r="T5" s="31"/>
      <c r="U5" s="70"/>
      <c r="V5" s="68" t="s">
        <v>85</v>
      </c>
      <c r="X5" s="179" t="s">
        <v>88</v>
      </c>
      <c r="Y5" s="179"/>
    </row>
    <row r="6" spans="2:25" s="26" customFormat="1" ht="38.1" customHeight="1">
      <c r="B6" s="155" t="s">
        <v>23</v>
      </c>
      <c r="C6" s="165" t="s">
        <v>3</v>
      </c>
      <c r="D6" s="166"/>
      <c r="E6" s="171" t="s">
        <v>5</v>
      </c>
      <c r="F6" s="172"/>
      <c r="H6" s="173" t="s">
        <v>99</v>
      </c>
      <c r="I6" s="174"/>
      <c r="J6" s="174"/>
      <c r="K6" s="50" t="s">
        <v>7</v>
      </c>
      <c r="L6" s="162" t="s">
        <v>28</v>
      </c>
      <c r="M6" s="51" t="s">
        <v>8</v>
      </c>
      <c r="N6" s="153" t="s">
        <v>13</v>
      </c>
      <c r="P6" s="173" t="s">
        <v>106</v>
      </c>
      <c r="Q6" s="174"/>
      <c r="R6" s="174"/>
      <c r="S6" s="69" t="s">
        <v>7</v>
      </c>
      <c r="T6" s="162" t="s">
        <v>28</v>
      </c>
      <c r="U6" s="51" t="s">
        <v>8</v>
      </c>
      <c r="V6" s="153" t="s">
        <v>13</v>
      </c>
      <c r="X6" s="180" t="s">
        <v>89</v>
      </c>
      <c r="Y6" s="182" t="s">
        <v>90</v>
      </c>
    </row>
    <row r="7" spans="2:25" s="26" customFormat="1" ht="38.1" customHeight="1" thickBot="1">
      <c r="B7" s="177"/>
      <c r="C7" s="108" t="s">
        <v>26</v>
      </c>
      <c r="D7" s="108" t="s">
        <v>27</v>
      </c>
      <c r="E7" s="109" t="s">
        <v>82</v>
      </c>
      <c r="F7" s="134" t="s">
        <v>0</v>
      </c>
      <c r="H7" s="52" t="s">
        <v>9</v>
      </c>
      <c r="I7" s="53" t="s">
        <v>10</v>
      </c>
      <c r="J7" s="53" t="s">
        <v>11</v>
      </c>
      <c r="K7" s="54" t="s">
        <v>12</v>
      </c>
      <c r="L7" s="163"/>
      <c r="M7" s="54" t="s">
        <v>12</v>
      </c>
      <c r="N7" s="164"/>
      <c r="P7" s="52" t="s">
        <v>9</v>
      </c>
      <c r="Q7" s="53" t="s">
        <v>10</v>
      </c>
      <c r="R7" s="53" t="s">
        <v>11</v>
      </c>
      <c r="S7" s="54" t="s">
        <v>12</v>
      </c>
      <c r="T7" s="163"/>
      <c r="U7" s="54" t="s">
        <v>12</v>
      </c>
      <c r="V7" s="164"/>
      <c r="X7" s="184"/>
      <c r="Y7" s="185"/>
    </row>
    <row r="8" spans="2:25" ht="38.1" customHeight="1">
      <c r="B8" s="119">
        <v>9</v>
      </c>
      <c r="C8" s="143" t="s">
        <v>50</v>
      </c>
      <c r="D8" s="144" t="s">
        <v>51</v>
      </c>
      <c r="E8" s="107">
        <v>575.9</v>
      </c>
      <c r="F8" s="135">
        <f t="shared" ref="F8:F21" si="0">600/E8</f>
        <v>1.0418475429762113</v>
      </c>
      <c r="H8" s="37">
        <v>19</v>
      </c>
      <c r="I8" s="38">
        <v>29</v>
      </c>
      <c r="J8" s="38">
        <v>15</v>
      </c>
      <c r="K8" s="39">
        <f t="shared" ref="K8:K18" si="1">(H8*3600+I8*60+J8)-(H$4*3600+I$4*60+J$4)</f>
        <v>70155</v>
      </c>
      <c r="L8" s="82">
        <f>RANK(K8,K$8:K$21,1)</f>
        <v>1</v>
      </c>
      <c r="M8" s="39">
        <f>$F8*K8</f>
        <v>73090.814377496106</v>
      </c>
      <c r="N8" s="63">
        <f t="shared" ref="N8:N18" si="2">RANK(M8,M$8:M$21,1)</f>
        <v>2</v>
      </c>
      <c r="P8" s="37">
        <v>28</v>
      </c>
      <c r="Q8" s="38">
        <v>54</v>
      </c>
      <c r="R8" s="38">
        <v>34</v>
      </c>
      <c r="S8" s="39">
        <f>(P8*3600+Q8*60+R8)-(P$4*3600+Q$4*60+R$4)</f>
        <v>104074</v>
      </c>
      <c r="T8" s="82">
        <f>RANK(S8,S$8:S$21,1)</f>
        <v>2</v>
      </c>
      <c r="U8" s="39">
        <f>$F8*S8</f>
        <v>108429.24118770621</v>
      </c>
      <c r="V8" s="63">
        <f>RANK(U8,U$8:U$21,1)</f>
        <v>1</v>
      </c>
      <c r="X8" s="76">
        <f t="shared" ref="X8:X21" si="3">N8+V8</f>
        <v>3</v>
      </c>
      <c r="Y8" s="78">
        <f t="shared" ref="Y8:Y21" si="4">RANK(X8,X$8:X$21,1)</f>
        <v>1</v>
      </c>
    </row>
    <row r="9" spans="2:25" ht="38.1" customHeight="1">
      <c r="B9" s="120">
        <v>1</v>
      </c>
      <c r="C9" s="102" t="s">
        <v>40</v>
      </c>
      <c r="D9" s="88" t="s">
        <v>41</v>
      </c>
      <c r="E9" s="20">
        <v>531</v>
      </c>
      <c r="F9" s="136">
        <f t="shared" si="0"/>
        <v>1.1299435028248588</v>
      </c>
      <c r="H9" s="90">
        <v>19</v>
      </c>
      <c r="I9" s="91">
        <v>56</v>
      </c>
      <c r="J9" s="91">
        <v>20</v>
      </c>
      <c r="K9" s="92">
        <f t="shared" si="1"/>
        <v>71780</v>
      </c>
      <c r="L9" s="93" t="s">
        <v>98</v>
      </c>
      <c r="M9" s="92">
        <v>75006</v>
      </c>
      <c r="N9" s="105">
        <f t="shared" si="2"/>
        <v>4</v>
      </c>
      <c r="P9" s="90">
        <v>28</v>
      </c>
      <c r="Q9" s="91">
        <v>9</v>
      </c>
      <c r="R9" s="91">
        <v>15</v>
      </c>
      <c r="S9" s="92">
        <f>(P9*3600+Q9*60+R9)-(P$4*3600+Q$4*60+R$4)</f>
        <v>101355</v>
      </c>
      <c r="T9" s="93">
        <f>RANK(S9,S$8:S$21,1)</f>
        <v>1</v>
      </c>
      <c r="U9" s="92">
        <f>$F9*S9</f>
        <v>114525.42372881356</v>
      </c>
      <c r="V9" s="105">
        <f>RANK(U9,U$8:U$21,1)</f>
        <v>2</v>
      </c>
      <c r="X9" s="77">
        <f t="shared" si="3"/>
        <v>6</v>
      </c>
      <c r="Y9" s="80">
        <f t="shared" si="4"/>
        <v>2</v>
      </c>
    </row>
    <row r="10" spans="2:25" ht="38.1" customHeight="1">
      <c r="B10" s="120">
        <v>15</v>
      </c>
      <c r="C10" s="102" t="s">
        <v>33</v>
      </c>
      <c r="D10" s="88" t="s">
        <v>34</v>
      </c>
      <c r="E10" s="20">
        <v>565.6</v>
      </c>
      <c r="F10" s="136">
        <f t="shared" si="0"/>
        <v>1.0608203677510608</v>
      </c>
      <c r="H10" s="90">
        <v>19</v>
      </c>
      <c r="I10" s="91">
        <v>34</v>
      </c>
      <c r="J10" s="91">
        <v>45</v>
      </c>
      <c r="K10" s="92">
        <f t="shared" si="1"/>
        <v>70485</v>
      </c>
      <c r="L10" s="93">
        <f t="shared" ref="L10:L18" si="5">RANK(K10,K$8:K$21,1)</f>
        <v>2</v>
      </c>
      <c r="M10" s="92">
        <f t="shared" ref="M10:M17" si="6">$F10*K10</f>
        <v>74771.923620933521</v>
      </c>
      <c r="N10" s="105">
        <f t="shared" si="2"/>
        <v>3</v>
      </c>
      <c r="P10" s="90">
        <v>28</v>
      </c>
      <c r="Q10" s="91">
        <v>55</v>
      </c>
      <c r="R10" s="91">
        <v>35</v>
      </c>
      <c r="S10" s="92">
        <f>(P10*3600+Q10*60+R10)-(P$4*3600+Q$4*60+R$4)</f>
        <v>104135</v>
      </c>
      <c r="T10" s="93">
        <f>RANK(S10,S$8:S$21,1)</f>
        <v>3</v>
      </c>
      <c r="U10" s="92">
        <f>$F10*S10*1.05</f>
        <v>115991.95544554456</v>
      </c>
      <c r="V10" s="105">
        <f>RANK(U10,U$8:U$21,1)</f>
        <v>3</v>
      </c>
      <c r="X10" s="77">
        <f t="shared" si="3"/>
        <v>6</v>
      </c>
      <c r="Y10" s="80">
        <f t="shared" si="4"/>
        <v>2</v>
      </c>
    </row>
    <row r="11" spans="2:25" ht="38.1" customHeight="1">
      <c r="B11" s="120">
        <v>14</v>
      </c>
      <c r="C11" s="102" t="s">
        <v>54</v>
      </c>
      <c r="D11" s="88" t="s">
        <v>55</v>
      </c>
      <c r="E11" s="20">
        <v>601.1</v>
      </c>
      <c r="F11" s="136">
        <f t="shared" si="0"/>
        <v>0.99817002162701707</v>
      </c>
      <c r="H11" s="90">
        <v>20</v>
      </c>
      <c r="I11" s="91">
        <v>15</v>
      </c>
      <c r="J11" s="91">
        <v>0</v>
      </c>
      <c r="K11" s="92">
        <f t="shared" si="1"/>
        <v>72900</v>
      </c>
      <c r="L11" s="93">
        <f t="shared" si="5"/>
        <v>5</v>
      </c>
      <c r="M11" s="92">
        <f t="shared" si="6"/>
        <v>72766.594576609539</v>
      </c>
      <c r="N11" s="105">
        <f t="shared" si="2"/>
        <v>1</v>
      </c>
      <c r="P11" s="90"/>
      <c r="Q11" s="91"/>
      <c r="R11" s="91"/>
      <c r="S11" s="92"/>
      <c r="T11" s="93" t="s">
        <v>107</v>
      </c>
      <c r="U11" s="92"/>
      <c r="V11" s="105">
        <v>15</v>
      </c>
      <c r="X11" s="77">
        <f t="shared" si="3"/>
        <v>16</v>
      </c>
      <c r="Y11" s="80">
        <f t="shared" si="4"/>
        <v>4</v>
      </c>
    </row>
    <row r="12" spans="2:25" ht="38.1" customHeight="1">
      <c r="B12" s="120">
        <v>11</v>
      </c>
      <c r="C12" s="102" t="s">
        <v>47</v>
      </c>
      <c r="D12" s="88" t="s">
        <v>15</v>
      </c>
      <c r="E12" s="20">
        <v>564.1</v>
      </c>
      <c r="F12" s="136">
        <f t="shared" si="0"/>
        <v>1.0636411983690834</v>
      </c>
      <c r="H12" s="90">
        <v>19</v>
      </c>
      <c r="I12" s="91">
        <v>55</v>
      </c>
      <c r="J12" s="91">
        <v>40</v>
      </c>
      <c r="K12" s="92">
        <f t="shared" si="1"/>
        <v>71740</v>
      </c>
      <c r="L12" s="93">
        <f t="shared" si="5"/>
        <v>3</v>
      </c>
      <c r="M12" s="92">
        <f t="shared" si="6"/>
        <v>76305.619570998053</v>
      </c>
      <c r="N12" s="105">
        <f t="shared" si="2"/>
        <v>5</v>
      </c>
      <c r="P12" s="90"/>
      <c r="Q12" s="91"/>
      <c r="R12" s="91"/>
      <c r="S12" s="92"/>
      <c r="T12" s="93" t="s">
        <v>107</v>
      </c>
      <c r="U12" s="92"/>
      <c r="V12" s="105">
        <v>15</v>
      </c>
      <c r="X12" s="77">
        <f t="shared" si="3"/>
        <v>20</v>
      </c>
      <c r="Y12" s="80">
        <f t="shared" si="4"/>
        <v>5</v>
      </c>
    </row>
    <row r="13" spans="2:25" ht="38.1" customHeight="1">
      <c r="B13" s="120">
        <v>10</v>
      </c>
      <c r="C13" s="59" t="s">
        <v>52</v>
      </c>
      <c r="D13" s="88" t="s">
        <v>53</v>
      </c>
      <c r="E13" s="20">
        <v>584.20000000000005</v>
      </c>
      <c r="F13" s="136">
        <f t="shared" si="0"/>
        <v>1.0270455323519343</v>
      </c>
      <c r="H13" s="90">
        <v>21</v>
      </c>
      <c r="I13" s="91">
        <v>12</v>
      </c>
      <c r="J13" s="91">
        <v>6</v>
      </c>
      <c r="K13" s="92">
        <f t="shared" si="1"/>
        <v>76326</v>
      </c>
      <c r="L13" s="93">
        <f t="shared" si="5"/>
        <v>6</v>
      </c>
      <c r="M13" s="92">
        <f t="shared" si="6"/>
        <v>78390.277302293733</v>
      </c>
      <c r="N13" s="105">
        <f t="shared" si="2"/>
        <v>6</v>
      </c>
      <c r="P13" s="90"/>
      <c r="Q13" s="91"/>
      <c r="R13" s="91"/>
      <c r="S13" s="92"/>
      <c r="T13" s="93" t="s">
        <v>107</v>
      </c>
      <c r="U13" s="92"/>
      <c r="V13" s="105">
        <v>15</v>
      </c>
      <c r="X13" s="77">
        <f t="shared" si="3"/>
        <v>21</v>
      </c>
      <c r="Y13" s="80">
        <f t="shared" si="4"/>
        <v>6</v>
      </c>
    </row>
    <row r="14" spans="2:25" ht="38.1" customHeight="1">
      <c r="B14" s="120">
        <v>2</v>
      </c>
      <c r="C14" s="102" t="s">
        <v>36</v>
      </c>
      <c r="D14" s="88" t="s">
        <v>37</v>
      </c>
      <c r="E14" s="20">
        <v>598</v>
      </c>
      <c r="F14" s="136">
        <f t="shared" si="0"/>
        <v>1.0033444816053512</v>
      </c>
      <c r="H14" s="90">
        <v>21</v>
      </c>
      <c r="I14" s="91">
        <v>53</v>
      </c>
      <c r="J14" s="91">
        <v>54</v>
      </c>
      <c r="K14" s="92">
        <f t="shared" si="1"/>
        <v>78834</v>
      </c>
      <c r="L14" s="93">
        <f t="shared" si="5"/>
        <v>7</v>
      </c>
      <c r="M14" s="92">
        <f t="shared" si="6"/>
        <v>79097.658862876255</v>
      </c>
      <c r="N14" s="105">
        <f t="shared" si="2"/>
        <v>7</v>
      </c>
      <c r="P14" s="90"/>
      <c r="Q14" s="91"/>
      <c r="R14" s="91"/>
      <c r="S14" s="92"/>
      <c r="T14" s="93" t="s">
        <v>107</v>
      </c>
      <c r="U14" s="92"/>
      <c r="V14" s="105">
        <v>15</v>
      </c>
      <c r="X14" s="77">
        <f t="shared" si="3"/>
        <v>22</v>
      </c>
      <c r="Y14" s="80">
        <f t="shared" si="4"/>
        <v>7</v>
      </c>
    </row>
    <row r="15" spans="2:25" ht="38.1" customHeight="1">
      <c r="B15" s="120">
        <v>12</v>
      </c>
      <c r="C15" s="102" t="s">
        <v>48</v>
      </c>
      <c r="D15" s="88" t="s">
        <v>49</v>
      </c>
      <c r="E15" s="20">
        <v>613</v>
      </c>
      <c r="F15" s="136">
        <f t="shared" si="0"/>
        <v>0.97879282218597063</v>
      </c>
      <c r="H15" s="90">
        <v>22</v>
      </c>
      <c r="I15" s="91">
        <v>48</v>
      </c>
      <c r="J15" s="91">
        <v>15</v>
      </c>
      <c r="K15" s="92">
        <f t="shared" si="1"/>
        <v>82095</v>
      </c>
      <c r="L15" s="93">
        <f t="shared" si="5"/>
        <v>10</v>
      </c>
      <c r="M15" s="92">
        <f t="shared" si="6"/>
        <v>80353.996737357258</v>
      </c>
      <c r="N15" s="105">
        <f t="shared" si="2"/>
        <v>8</v>
      </c>
      <c r="P15" s="90"/>
      <c r="Q15" s="91"/>
      <c r="R15" s="91"/>
      <c r="S15" s="92"/>
      <c r="T15" s="93" t="s">
        <v>107</v>
      </c>
      <c r="U15" s="92"/>
      <c r="V15" s="105">
        <v>15</v>
      </c>
      <c r="X15" s="77">
        <f t="shared" si="3"/>
        <v>23</v>
      </c>
      <c r="Y15" s="80">
        <f t="shared" si="4"/>
        <v>8</v>
      </c>
    </row>
    <row r="16" spans="2:25" ht="38.1" customHeight="1">
      <c r="B16" s="120">
        <v>4</v>
      </c>
      <c r="C16" s="102" t="s">
        <v>58</v>
      </c>
      <c r="D16" s="88" t="s">
        <v>59</v>
      </c>
      <c r="E16" s="20">
        <v>609.20000000000005</v>
      </c>
      <c r="F16" s="136">
        <f t="shared" si="0"/>
        <v>0.98489822718319098</v>
      </c>
      <c r="H16" s="90">
        <v>22</v>
      </c>
      <c r="I16" s="91">
        <v>55</v>
      </c>
      <c r="J16" s="91">
        <v>35</v>
      </c>
      <c r="K16" s="92">
        <f t="shared" si="1"/>
        <v>82535</v>
      </c>
      <c r="L16" s="93">
        <f t="shared" si="5"/>
        <v>11</v>
      </c>
      <c r="M16" s="92">
        <f t="shared" si="6"/>
        <v>81288.575180564672</v>
      </c>
      <c r="N16" s="105">
        <f t="shared" si="2"/>
        <v>9</v>
      </c>
      <c r="P16" s="90"/>
      <c r="Q16" s="91"/>
      <c r="R16" s="91"/>
      <c r="S16" s="92"/>
      <c r="T16" s="93" t="s">
        <v>110</v>
      </c>
      <c r="U16" s="92"/>
      <c r="V16" s="105">
        <v>15</v>
      </c>
      <c r="X16" s="77">
        <f t="shared" si="3"/>
        <v>24</v>
      </c>
      <c r="Y16" s="80">
        <f t="shared" si="4"/>
        <v>9</v>
      </c>
    </row>
    <row r="17" spans="2:25" ht="38.1" customHeight="1">
      <c r="B17" s="120">
        <v>13</v>
      </c>
      <c r="C17" s="102" t="s">
        <v>56</v>
      </c>
      <c r="D17" s="88" t="s">
        <v>57</v>
      </c>
      <c r="E17" s="20">
        <v>585.4</v>
      </c>
      <c r="F17" s="136">
        <f t="shared" si="0"/>
        <v>1.0249402118209772</v>
      </c>
      <c r="H17" s="90">
        <v>22</v>
      </c>
      <c r="I17" s="91">
        <v>39</v>
      </c>
      <c r="J17" s="91">
        <v>40</v>
      </c>
      <c r="K17" s="92">
        <f t="shared" si="1"/>
        <v>81580</v>
      </c>
      <c r="L17" s="93">
        <f t="shared" si="5"/>
        <v>9</v>
      </c>
      <c r="M17" s="92">
        <f t="shared" si="6"/>
        <v>83614.62248035532</v>
      </c>
      <c r="N17" s="105">
        <f t="shared" si="2"/>
        <v>10</v>
      </c>
      <c r="P17" s="90"/>
      <c r="Q17" s="91"/>
      <c r="R17" s="91"/>
      <c r="S17" s="92"/>
      <c r="T17" s="93" t="s">
        <v>107</v>
      </c>
      <c r="U17" s="92"/>
      <c r="V17" s="105">
        <v>15</v>
      </c>
      <c r="X17" s="77">
        <f t="shared" si="3"/>
        <v>25</v>
      </c>
      <c r="Y17" s="80">
        <f t="shared" si="4"/>
        <v>10</v>
      </c>
    </row>
    <row r="18" spans="2:25" ht="38.1" customHeight="1">
      <c r="B18" s="120">
        <v>5</v>
      </c>
      <c r="C18" s="59" t="s">
        <v>32</v>
      </c>
      <c r="D18" s="88" t="s">
        <v>42</v>
      </c>
      <c r="E18" s="20">
        <v>553.79999999999995</v>
      </c>
      <c r="F18" s="136">
        <f t="shared" si="0"/>
        <v>1.0834236186348862</v>
      </c>
      <c r="H18" s="90">
        <v>22</v>
      </c>
      <c r="I18" s="91">
        <v>7</v>
      </c>
      <c r="J18" s="91">
        <v>36</v>
      </c>
      <c r="K18" s="92">
        <f t="shared" si="1"/>
        <v>79656</v>
      </c>
      <c r="L18" s="93">
        <f t="shared" si="5"/>
        <v>8</v>
      </c>
      <c r="M18" s="92">
        <f>$F18*K18*1.05</f>
        <v>90616.251354279535</v>
      </c>
      <c r="N18" s="105">
        <f t="shared" si="2"/>
        <v>11</v>
      </c>
      <c r="P18" s="90"/>
      <c r="Q18" s="91"/>
      <c r="R18" s="91"/>
      <c r="S18" s="92"/>
      <c r="T18" s="93" t="s">
        <v>107</v>
      </c>
      <c r="U18" s="92"/>
      <c r="V18" s="105">
        <v>15</v>
      </c>
      <c r="X18" s="77">
        <f t="shared" si="3"/>
        <v>26</v>
      </c>
      <c r="Y18" s="80">
        <f t="shared" si="4"/>
        <v>11</v>
      </c>
    </row>
    <row r="19" spans="2:25" ht="38.1" customHeight="1">
      <c r="B19" s="120">
        <v>7</v>
      </c>
      <c r="C19" s="60" t="s">
        <v>43</v>
      </c>
      <c r="D19" s="94" t="s">
        <v>44</v>
      </c>
      <c r="E19" s="20">
        <v>606.6</v>
      </c>
      <c r="F19" s="136">
        <f t="shared" si="0"/>
        <v>0.98911968348170121</v>
      </c>
      <c r="H19" s="90"/>
      <c r="I19" s="91"/>
      <c r="J19" s="91"/>
      <c r="K19" s="92"/>
      <c r="L19" s="93" t="s">
        <v>97</v>
      </c>
      <c r="M19" s="92"/>
      <c r="N19" s="105">
        <v>15</v>
      </c>
      <c r="P19" s="90"/>
      <c r="Q19" s="91"/>
      <c r="R19" s="91"/>
      <c r="S19" s="92"/>
      <c r="T19" s="93" t="s">
        <v>107</v>
      </c>
      <c r="U19" s="92"/>
      <c r="V19" s="105">
        <v>15</v>
      </c>
      <c r="X19" s="77">
        <f t="shared" si="3"/>
        <v>30</v>
      </c>
      <c r="Y19" s="80">
        <f t="shared" si="4"/>
        <v>12</v>
      </c>
    </row>
    <row r="20" spans="2:25" ht="38.1" customHeight="1">
      <c r="B20" s="120">
        <v>6</v>
      </c>
      <c r="C20" s="102" t="s">
        <v>38</v>
      </c>
      <c r="D20" s="88" t="s">
        <v>39</v>
      </c>
      <c r="E20" s="20">
        <v>641.29999999999995</v>
      </c>
      <c r="F20" s="136">
        <f t="shared" si="0"/>
        <v>0.93559956338687045</v>
      </c>
      <c r="H20" s="90"/>
      <c r="I20" s="91"/>
      <c r="J20" s="91"/>
      <c r="K20" s="92"/>
      <c r="L20" s="93" t="s">
        <v>97</v>
      </c>
      <c r="M20" s="92"/>
      <c r="N20" s="105">
        <v>15</v>
      </c>
      <c r="P20" s="90"/>
      <c r="Q20" s="91"/>
      <c r="R20" s="91"/>
      <c r="S20" s="92"/>
      <c r="T20" s="93" t="s">
        <v>107</v>
      </c>
      <c r="U20" s="92"/>
      <c r="V20" s="105">
        <v>15</v>
      </c>
      <c r="X20" s="90">
        <f t="shared" si="3"/>
        <v>30</v>
      </c>
      <c r="Y20" s="105">
        <f t="shared" si="4"/>
        <v>12</v>
      </c>
    </row>
    <row r="21" spans="2:25" ht="38.1" customHeight="1" thickBot="1">
      <c r="B21" s="121">
        <v>8</v>
      </c>
      <c r="C21" s="128" t="s">
        <v>83</v>
      </c>
      <c r="D21" s="95" t="s">
        <v>35</v>
      </c>
      <c r="E21" s="21">
        <v>632.6</v>
      </c>
      <c r="F21" s="137">
        <f t="shared" si="0"/>
        <v>0.94846664558963001</v>
      </c>
      <c r="H21" s="97"/>
      <c r="I21" s="98"/>
      <c r="J21" s="98"/>
      <c r="K21" s="99"/>
      <c r="L21" s="100" t="s">
        <v>96</v>
      </c>
      <c r="M21" s="99"/>
      <c r="N21" s="79">
        <v>15</v>
      </c>
      <c r="P21" s="97"/>
      <c r="Q21" s="98"/>
      <c r="R21" s="98"/>
      <c r="S21" s="99"/>
      <c r="T21" s="100" t="s">
        <v>107</v>
      </c>
      <c r="U21" s="99"/>
      <c r="V21" s="79">
        <v>15</v>
      </c>
      <c r="X21" s="97">
        <f t="shared" si="3"/>
        <v>30</v>
      </c>
      <c r="Y21" s="79">
        <f t="shared" si="4"/>
        <v>12</v>
      </c>
    </row>
    <row r="22" spans="2:25" s="25" customFormat="1" ht="38.1" customHeight="1">
      <c r="C22" s="61"/>
      <c r="D22" s="46"/>
      <c r="E22" s="47"/>
      <c r="F22" s="138"/>
      <c r="N22" s="65"/>
      <c r="V22" s="65"/>
    </row>
    <row r="23" spans="2:25" s="25" customFormat="1" ht="38.1" customHeight="1" thickBot="1">
      <c r="C23" s="61"/>
      <c r="D23" s="46"/>
      <c r="E23" s="47"/>
      <c r="F23" s="138"/>
      <c r="H23" s="34" t="s">
        <v>1</v>
      </c>
      <c r="I23" s="30"/>
      <c r="J23" s="30"/>
      <c r="N23" s="65"/>
      <c r="P23" s="34" t="s">
        <v>1</v>
      </c>
      <c r="Q23" s="30"/>
      <c r="R23" s="30"/>
      <c r="V23" s="65"/>
    </row>
    <row r="24" spans="2:25" s="25" customFormat="1" ht="38.1" customHeight="1" thickBot="1">
      <c r="B24" s="35" t="s">
        <v>2</v>
      </c>
      <c r="C24" s="45"/>
      <c r="D24" s="46"/>
      <c r="E24" s="47"/>
      <c r="F24" s="138"/>
      <c r="H24" s="56">
        <v>0</v>
      </c>
      <c r="I24" s="57">
        <v>0</v>
      </c>
      <c r="J24" s="58">
        <v>0</v>
      </c>
      <c r="P24" s="56">
        <v>0</v>
      </c>
      <c r="Q24" s="57">
        <v>0</v>
      </c>
      <c r="R24" s="58">
        <v>0</v>
      </c>
    </row>
    <row r="25" spans="2:25" s="26" customFormat="1" ht="38.1" customHeight="1" thickBot="1">
      <c r="F25" s="133"/>
      <c r="H25" s="73"/>
      <c r="I25" s="73"/>
      <c r="J25" s="73"/>
      <c r="K25" s="74"/>
      <c r="L25" s="74"/>
      <c r="M25" s="70"/>
      <c r="N25" s="68" t="s">
        <v>81</v>
      </c>
      <c r="O25" s="72"/>
      <c r="P25" s="73"/>
      <c r="Q25" s="73"/>
      <c r="R25" s="73"/>
      <c r="S25" s="74"/>
      <c r="T25" s="74"/>
      <c r="U25" s="70"/>
      <c r="V25" s="68" t="s">
        <v>85</v>
      </c>
      <c r="W25" s="72"/>
      <c r="X25" s="179" t="s">
        <v>88</v>
      </c>
      <c r="Y25" s="179"/>
    </row>
    <row r="26" spans="2:25" s="26" customFormat="1" ht="38.1" customHeight="1">
      <c r="B26" s="155" t="s">
        <v>23</v>
      </c>
      <c r="C26" s="165" t="s">
        <v>3</v>
      </c>
      <c r="D26" s="166"/>
      <c r="E26" s="157" t="s">
        <v>4</v>
      </c>
      <c r="F26" s="158"/>
      <c r="H26" s="159" t="s">
        <v>99</v>
      </c>
      <c r="I26" s="160"/>
      <c r="J26" s="161"/>
      <c r="K26" s="50" t="s">
        <v>7</v>
      </c>
      <c r="L26" s="162" t="s">
        <v>28</v>
      </c>
      <c r="M26" s="51" t="s">
        <v>8</v>
      </c>
      <c r="N26" s="153" t="s">
        <v>13</v>
      </c>
      <c r="P26" s="159" t="s">
        <v>106</v>
      </c>
      <c r="Q26" s="160"/>
      <c r="R26" s="161"/>
      <c r="S26" s="69" t="s">
        <v>7</v>
      </c>
      <c r="T26" s="162" t="s">
        <v>28</v>
      </c>
      <c r="U26" s="51" t="s">
        <v>8</v>
      </c>
      <c r="V26" s="153" t="s">
        <v>13</v>
      </c>
      <c r="X26" s="180" t="s">
        <v>89</v>
      </c>
      <c r="Y26" s="182" t="s">
        <v>90</v>
      </c>
    </row>
    <row r="27" spans="2:25" s="26" customFormat="1" ht="38.1" customHeight="1" thickBot="1">
      <c r="B27" s="156"/>
      <c r="C27" s="49" t="s">
        <v>26</v>
      </c>
      <c r="D27" s="49" t="s">
        <v>27</v>
      </c>
      <c r="E27" s="55" t="s">
        <v>24</v>
      </c>
      <c r="F27" s="139" t="s">
        <v>25</v>
      </c>
      <c r="H27" s="52" t="s">
        <v>9</v>
      </c>
      <c r="I27" s="53" t="s">
        <v>10</v>
      </c>
      <c r="J27" s="53" t="s">
        <v>11</v>
      </c>
      <c r="K27" s="54" t="s">
        <v>12</v>
      </c>
      <c r="L27" s="163"/>
      <c r="M27" s="54" t="s">
        <v>12</v>
      </c>
      <c r="N27" s="164"/>
      <c r="P27" s="52" t="s">
        <v>9</v>
      </c>
      <c r="Q27" s="53" t="s">
        <v>10</v>
      </c>
      <c r="R27" s="53" t="s">
        <v>11</v>
      </c>
      <c r="S27" s="54" t="s">
        <v>12</v>
      </c>
      <c r="T27" s="163"/>
      <c r="U27" s="54" t="s">
        <v>12</v>
      </c>
      <c r="V27" s="164"/>
      <c r="X27" s="181"/>
      <c r="Y27" s="183"/>
    </row>
    <row r="28" spans="2:25" ht="38.1" customHeight="1">
      <c r="B28" s="122">
        <v>21</v>
      </c>
      <c r="C28" s="101" t="s">
        <v>16</v>
      </c>
      <c r="D28" s="83" t="s">
        <v>21</v>
      </c>
      <c r="E28" s="84">
        <v>47.5</v>
      </c>
      <c r="F28" s="140">
        <f t="shared" ref="F28:F41" si="7">650/(550+$E28)</f>
        <v>1.0878661087866108</v>
      </c>
      <c r="G28" s="81"/>
      <c r="H28" s="85">
        <v>20</v>
      </c>
      <c r="I28" s="86">
        <v>12</v>
      </c>
      <c r="J28" s="86">
        <v>0</v>
      </c>
      <c r="K28" s="87">
        <f t="shared" ref="K28:K33" si="8">(H28*3600+I28*60+J28)-(H$24*3600+I$24*60+J$24)</f>
        <v>72720</v>
      </c>
      <c r="L28" s="82">
        <f t="shared" ref="L28:L33" si="9">RANK(K28,K$28:K$41,1)</f>
        <v>1</v>
      </c>
      <c r="M28" s="87">
        <f>$F28*K28*1.05</f>
        <v>83065.104602510459</v>
      </c>
      <c r="N28" s="104">
        <f t="shared" ref="N28:N33" si="10">RANK(M28,M$28:M$41,1)</f>
        <v>1</v>
      </c>
      <c r="P28" s="85">
        <v>28</v>
      </c>
      <c r="Q28" s="86">
        <v>49</v>
      </c>
      <c r="R28" s="86">
        <v>26</v>
      </c>
      <c r="S28" s="87">
        <f>(P28*3600+Q28*60+R28)-(P$24*3600+Q$24*60+R$24)</f>
        <v>103766</v>
      </c>
      <c r="T28" s="82">
        <f>RANK(S28,S$28:S$41,1)</f>
        <v>1</v>
      </c>
      <c r="U28" s="87">
        <f>$F28*S28</f>
        <v>112883.51464435145</v>
      </c>
      <c r="V28" s="104">
        <f>RANK(U28,U$28:U$41,1)</f>
        <v>1</v>
      </c>
      <c r="X28" s="85">
        <f t="shared" ref="X28:X41" si="11">N28+V28</f>
        <v>2</v>
      </c>
      <c r="Y28" s="104">
        <f t="shared" ref="Y28:Y41" si="12">RANK(X28,X$28:X$41,1)</f>
        <v>1</v>
      </c>
    </row>
    <row r="29" spans="2:25" ht="38.1" customHeight="1">
      <c r="B29" s="120">
        <v>33</v>
      </c>
      <c r="C29" s="102" t="s">
        <v>69</v>
      </c>
      <c r="D29" s="88" t="s">
        <v>70</v>
      </c>
      <c r="E29" s="89">
        <v>123</v>
      </c>
      <c r="F29" s="136">
        <f t="shared" si="7"/>
        <v>0.96582466567607728</v>
      </c>
      <c r="G29" s="81"/>
      <c r="H29" s="90">
        <v>24</v>
      </c>
      <c r="I29" s="91">
        <v>12</v>
      </c>
      <c r="J29" s="91">
        <v>45</v>
      </c>
      <c r="K29" s="92">
        <f t="shared" si="8"/>
        <v>87165</v>
      </c>
      <c r="L29" s="93">
        <f t="shared" si="9"/>
        <v>2</v>
      </c>
      <c r="M29" s="92">
        <f>$F29*K29</f>
        <v>84186.106983655278</v>
      </c>
      <c r="N29" s="105">
        <f t="shared" si="10"/>
        <v>2</v>
      </c>
      <c r="P29" s="90"/>
      <c r="Q29" s="91"/>
      <c r="R29" s="91"/>
      <c r="S29" s="92"/>
      <c r="T29" s="93" t="s">
        <v>108</v>
      </c>
      <c r="U29" s="92"/>
      <c r="V29" s="105">
        <v>15</v>
      </c>
      <c r="X29" s="90">
        <f t="shared" si="11"/>
        <v>17</v>
      </c>
      <c r="Y29" s="105">
        <f t="shared" si="12"/>
        <v>2</v>
      </c>
    </row>
    <row r="30" spans="2:25" ht="38.1" customHeight="1">
      <c r="B30" s="120">
        <v>30</v>
      </c>
      <c r="C30" s="102" t="s">
        <v>76</v>
      </c>
      <c r="D30" s="88" t="s">
        <v>78</v>
      </c>
      <c r="E30" s="89">
        <v>120</v>
      </c>
      <c r="F30" s="136">
        <f t="shared" si="7"/>
        <v>0.97014925373134331</v>
      </c>
      <c r="G30" s="27"/>
      <c r="H30" s="90">
        <v>24</v>
      </c>
      <c r="I30" s="91">
        <v>18</v>
      </c>
      <c r="J30" s="91">
        <v>5</v>
      </c>
      <c r="K30" s="92">
        <f t="shared" si="8"/>
        <v>87485</v>
      </c>
      <c r="L30" s="93">
        <f t="shared" si="9"/>
        <v>4</v>
      </c>
      <c r="M30" s="92">
        <f>$F30*K30</f>
        <v>84873.507462686568</v>
      </c>
      <c r="N30" s="105">
        <f t="shared" si="10"/>
        <v>3</v>
      </c>
      <c r="O30" s="27"/>
      <c r="P30" s="90"/>
      <c r="Q30" s="91"/>
      <c r="R30" s="91"/>
      <c r="S30" s="92"/>
      <c r="T30" s="93" t="s">
        <v>107</v>
      </c>
      <c r="U30" s="92"/>
      <c r="V30" s="105">
        <v>15</v>
      </c>
      <c r="W30" s="27"/>
      <c r="X30" s="90">
        <f t="shared" si="11"/>
        <v>18</v>
      </c>
      <c r="Y30" s="105">
        <f t="shared" si="12"/>
        <v>3</v>
      </c>
    </row>
    <row r="31" spans="2:25" ht="38.1" customHeight="1">
      <c r="B31" s="120">
        <v>32</v>
      </c>
      <c r="C31" s="102" t="s">
        <v>73</v>
      </c>
      <c r="D31" s="88" t="s">
        <v>74</v>
      </c>
      <c r="E31" s="89">
        <v>89.5</v>
      </c>
      <c r="F31" s="136">
        <f t="shared" si="7"/>
        <v>1.0164190774042221</v>
      </c>
      <c r="G31" s="81"/>
      <c r="H31" s="90">
        <v>24</v>
      </c>
      <c r="I31" s="91">
        <v>32</v>
      </c>
      <c r="J31" s="91">
        <v>3</v>
      </c>
      <c r="K31" s="92">
        <f t="shared" si="8"/>
        <v>88323</v>
      </c>
      <c r="L31" s="93">
        <f t="shared" si="9"/>
        <v>5</v>
      </c>
      <c r="M31" s="92">
        <f>$F31*K31</f>
        <v>89773.182173573106</v>
      </c>
      <c r="N31" s="105">
        <f t="shared" si="10"/>
        <v>4</v>
      </c>
      <c r="P31" s="90"/>
      <c r="Q31" s="91"/>
      <c r="R31" s="91"/>
      <c r="S31" s="92"/>
      <c r="T31" s="93" t="s">
        <v>107</v>
      </c>
      <c r="U31" s="92"/>
      <c r="V31" s="105">
        <v>15</v>
      </c>
      <c r="W31" s="27"/>
      <c r="X31" s="90">
        <f t="shared" si="11"/>
        <v>19</v>
      </c>
      <c r="Y31" s="105">
        <f t="shared" si="12"/>
        <v>4</v>
      </c>
    </row>
    <row r="32" spans="2:25" ht="38.1" customHeight="1">
      <c r="B32" s="120">
        <v>25</v>
      </c>
      <c r="C32" s="102" t="s">
        <v>102</v>
      </c>
      <c r="D32" s="88" t="s">
        <v>64</v>
      </c>
      <c r="E32" s="89">
        <v>132</v>
      </c>
      <c r="F32" s="136">
        <f t="shared" si="7"/>
        <v>0.95307917888563054</v>
      </c>
      <c r="G32" s="81"/>
      <c r="H32" s="90">
        <v>25</v>
      </c>
      <c r="I32" s="91">
        <v>8</v>
      </c>
      <c r="J32" s="91">
        <v>50</v>
      </c>
      <c r="K32" s="92">
        <f t="shared" si="8"/>
        <v>90530</v>
      </c>
      <c r="L32" s="93">
        <f t="shared" si="9"/>
        <v>6</v>
      </c>
      <c r="M32" s="92">
        <f>$F32*K32*1.05</f>
        <v>90596.370967741954</v>
      </c>
      <c r="N32" s="105">
        <f t="shared" si="10"/>
        <v>5</v>
      </c>
      <c r="P32" s="90"/>
      <c r="Q32" s="91"/>
      <c r="R32" s="91"/>
      <c r="S32" s="92"/>
      <c r="T32" s="93" t="s">
        <v>110</v>
      </c>
      <c r="U32" s="92"/>
      <c r="V32" s="105">
        <v>15</v>
      </c>
      <c r="X32" s="90">
        <f t="shared" si="11"/>
        <v>20</v>
      </c>
      <c r="Y32" s="105">
        <f t="shared" si="12"/>
        <v>5</v>
      </c>
    </row>
    <row r="33" spans="1:25" ht="38.1" customHeight="1">
      <c r="B33" s="120">
        <v>23</v>
      </c>
      <c r="C33" s="102" t="s">
        <v>60</v>
      </c>
      <c r="D33" s="88" t="s">
        <v>61</v>
      </c>
      <c r="E33" s="89">
        <v>52.5</v>
      </c>
      <c r="F33" s="136">
        <f t="shared" si="7"/>
        <v>1.0788381742738589</v>
      </c>
      <c r="G33" s="81"/>
      <c r="H33" s="90">
        <v>24</v>
      </c>
      <c r="I33" s="91">
        <v>16</v>
      </c>
      <c r="J33" s="91">
        <v>33</v>
      </c>
      <c r="K33" s="92">
        <f t="shared" si="8"/>
        <v>87393</v>
      </c>
      <c r="L33" s="93">
        <f t="shared" si="9"/>
        <v>3</v>
      </c>
      <c r="M33" s="92">
        <f>$F33*K33</f>
        <v>94282.904564315351</v>
      </c>
      <c r="N33" s="105">
        <f t="shared" si="10"/>
        <v>6</v>
      </c>
      <c r="P33" s="90"/>
      <c r="Q33" s="91"/>
      <c r="R33" s="91"/>
      <c r="S33" s="92"/>
      <c r="T33" s="93" t="s">
        <v>107</v>
      </c>
      <c r="U33" s="92"/>
      <c r="V33" s="105">
        <v>15</v>
      </c>
      <c r="X33" s="90">
        <f t="shared" si="11"/>
        <v>21</v>
      </c>
      <c r="Y33" s="105">
        <f t="shared" si="12"/>
        <v>6</v>
      </c>
    </row>
    <row r="34" spans="1:25" ht="38.1" customHeight="1">
      <c r="B34" s="120">
        <v>22</v>
      </c>
      <c r="C34" s="102" t="s">
        <v>62</v>
      </c>
      <c r="D34" s="88" t="s">
        <v>63</v>
      </c>
      <c r="E34" s="89">
        <v>42</v>
      </c>
      <c r="F34" s="136">
        <f t="shared" si="7"/>
        <v>1.097972972972973</v>
      </c>
      <c r="G34" s="81"/>
      <c r="H34" s="90"/>
      <c r="I34" s="91"/>
      <c r="J34" s="91"/>
      <c r="K34" s="92"/>
      <c r="L34" s="93" t="s">
        <v>97</v>
      </c>
      <c r="M34" s="92"/>
      <c r="N34" s="105">
        <v>15</v>
      </c>
      <c r="P34" s="90"/>
      <c r="Q34" s="91"/>
      <c r="R34" s="91"/>
      <c r="S34" s="92"/>
      <c r="T34" s="93" t="s">
        <v>107</v>
      </c>
      <c r="U34" s="92"/>
      <c r="V34" s="105">
        <v>15</v>
      </c>
      <c r="X34" s="90">
        <f t="shared" si="11"/>
        <v>30</v>
      </c>
      <c r="Y34" s="105">
        <f t="shared" si="12"/>
        <v>7</v>
      </c>
    </row>
    <row r="35" spans="1:25" ht="38.1" customHeight="1">
      <c r="B35" s="120">
        <v>24</v>
      </c>
      <c r="C35" s="102" t="s">
        <v>17</v>
      </c>
      <c r="D35" s="88" t="s">
        <v>18</v>
      </c>
      <c r="E35" s="89">
        <v>108</v>
      </c>
      <c r="F35" s="136">
        <f t="shared" si="7"/>
        <v>0.9878419452887538</v>
      </c>
      <c r="G35" s="81"/>
      <c r="H35" s="90"/>
      <c r="I35" s="91"/>
      <c r="J35" s="91"/>
      <c r="K35" s="92"/>
      <c r="L35" s="93" t="s">
        <v>97</v>
      </c>
      <c r="M35" s="92"/>
      <c r="N35" s="105">
        <v>15</v>
      </c>
      <c r="P35" s="90"/>
      <c r="Q35" s="91"/>
      <c r="R35" s="91"/>
      <c r="S35" s="92"/>
      <c r="T35" s="93" t="s">
        <v>111</v>
      </c>
      <c r="U35" s="92"/>
      <c r="V35" s="105">
        <v>15</v>
      </c>
      <c r="X35" s="90">
        <f t="shared" si="11"/>
        <v>30</v>
      </c>
      <c r="Y35" s="105">
        <f t="shared" si="12"/>
        <v>7</v>
      </c>
    </row>
    <row r="36" spans="1:25" ht="38.1" customHeight="1">
      <c r="B36" s="120">
        <v>26</v>
      </c>
      <c r="C36" s="102" t="s">
        <v>92</v>
      </c>
      <c r="D36" s="88" t="s">
        <v>19</v>
      </c>
      <c r="E36" s="89">
        <v>164.1</v>
      </c>
      <c r="F36" s="136">
        <f t="shared" si="7"/>
        <v>0.91023666153199834</v>
      </c>
      <c r="G36" s="81"/>
      <c r="H36" s="90"/>
      <c r="I36" s="91"/>
      <c r="J36" s="91"/>
      <c r="K36" s="92"/>
      <c r="L36" s="93" t="s">
        <v>97</v>
      </c>
      <c r="M36" s="92"/>
      <c r="N36" s="105">
        <v>15</v>
      </c>
      <c r="O36" s="81"/>
      <c r="P36" s="90"/>
      <c r="Q36" s="91"/>
      <c r="R36" s="91"/>
      <c r="S36" s="92"/>
      <c r="T36" s="93" t="s">
        <v>107</v>
      </c>
      <c r="U36" s="92"/>
      <c r="V36" s="105">
        <v>15</v>
      </c>
      <c r="W36" s="81"/>
      <c r="X36" s="90">
        <f t="shared" si="11"/>
        <v>30</v>
      </c>
      <c r="Y36" s="105">
        <f t="shared" si="12"/>
        <v>7</v>
      </c>
    </row>
    <row r="37" spans="1:25" s="27" customFormat="1" ht="38.1" customHeight="1">
      <c r="B37" s="120">
        <v>27</v>
      </c>
      <c r="C37" s="102" t="s">
        <v>79</v>
      </c>
      <c r="D37" s="88" t="s">
        <v>80</v>
      </c>
      <c r="E37" s="89">
        <v>177</v>
      </c>
      <c r="F37" s="136">
        <f t="shared" si="7"/>
        <v>0.89408528198074277</v>
      </c>
      <c r="G37" s="81"/>
      <c r="H37" s="90"/>
      <c r="I37" s="91"/>
      <c r="J37" s="91"/>
      <c r="K37" s="92"/>
      <c r="L37" s="93" t="s">
        <v>97</v>
      </c>
      <c r="M37" s="92"/>
      <c r="N37" s="105">
        <v>15</v>
      </c>
      <c r="O37" s="81"/>
      <c r="P37" s="90"/>
      <c r="Q37" s="91"/>
      <c r="R37" s="91"/>
      <c r="S37" s="92"/>
      <c r="T37" s="93" t="s">
        <v>110</v>
      </c>
      <c r="U37" s="92"/>
      <c r="V37" s="105">
        <v>15</v>
      </c>
      <c r="W37" s="81"/>
      <c r="X37" s="90">
        <f t="shared" si="11"/>
        <v>30</v>
      </c>
      <c r="Y37" s="105">
        <f t="shared" si="12"/>
        <v>7</v>
      </c>
    </row>
    <row r="38" spans="1:25" s="27" customFormat="1" ht="38.1" customHeight="1">
      <c r="B38" s="120">
        <v>28</v>
      </c>
      <c r="C38" s="102" t="s">
        <v>71</v>
      </c>
      <c r="D38" s="88" t="s">
        <v>72</v>
      </c>
      <c r="E38" s="89">
        <v>196</v>
      </c>
      <c r="F38" s="136">
        <f t="shared" si="7"/>
        <v>0.87131367292225204</v>
      </c>
      <c r="G38" s="81"/>
      <c r="H38" s="90"/>
      <c r="I38" s="91"/>
      <c r="J38" s="91"/>
      <c r="K38" s="92"/>
      <c r="L38" s="93" t="s">
        <v>97</v>
      </c>
      <c r="M38" s="92"/>
      <c r="N38" s="105">
        <v>15</v>
      </c>
      <c r="O38" s="24"/>
      <c r="P38" s="90"/>
      <c r="Q38" s="91"/>
      <c r="R38" s="91"/>
      <c r="S38" s="92"/>
      <c r="T38" s="93" t="s">
        <v>107</v>
      </c>
      <c r="U38" s="92"/>
      <c r="V38" s="105">
        <v>15</v>
      </c>
      <c r="W38" s="81"/>
      <c r="X38" s="90">
        <f t="shared" si="11"/>
        <v>30</v>
      </c>
      <c r="Y38" s="105">
        <f t="shared" si="12"/>
        <v>7</v>
      </c>
    </row>
    <row r="39" spans="1:25" s="27" customFormat="1" ht="38.1" customHeight="1">
      <c r="B39" s="120">
        <v>29</v>
      </c>
      <c r="C39" s="102" t="s">
        <v>67</v>
      </c>
      <c r="D39" s="88" t="s">
        <v>68</v>
      </c>
      <c r="E39" s="89">
        <v>216</v>
      </c>
      <c r="F39" s="136">
        <f t="shared" si="7"/>
        <v>0.84856396866840733</v>
      </c>
      <c r="G39" s="81"/>
      <c r="H39" s="90"/>
      <c r="I39" s="91"/>
      <c r="J39" s="91"/>
      <c r="K39" s="92"/>
      <c r="L39" s="93" t="s">
        <v>97</v>
      </c>
      <c r="M39" s="92"/>
      <c r="N39" s="105">
        <v>15</v>
      </c>
      <c r="O39" s="24"/>
      <c r="P39" s="90"/>
      <c r="Q39" s="91"/>
      <c r="R39" s="91"/>
      <c r="S39" s="92"/>
      <c r="T39" s="93" t="s">
        <v>110</v>
      </c>
      <c r="U39" s="92"/>
      <c r="V39" s="105">
        <v>15</v>
      </c>
      <c r="W39" s="81"/>
      <c r="X39" s="90">
        <f t="shared" si="11"/>
        <v>30</v>
      </c>
      <c r="Y39" s="105">
        <f t="shared" si="12"/>
        <v>7</v>
      </c>
    </row>
    <row r="40" spans="1:25" ht="38.1" customHeight="1">
      <c r="B40" s="120">
        <v>31</v>
      </c>
      <c r="C40" s="102" t="s">
        <v>75</v>
      </c>
      <c r="D40" s="88" t="s">
        <v>77</v>
      </c>
      <c r="E40" s="89">
        <v>130</v>
      </c>
      <c r="F40" s="136">
        <f t="shared" si="7"/>
        <v>0.95588235294117652</v>
      </c>
      <c r="G40" s="81"/>
      <c r="H40" s="90"/>
      <c r="I40" s="91"/>
      <c r="J40" s="91"/>
      <c r="K40" s="92"/>
      <c r="L40" s="93" t="s">
        <v>96</v>
      </c>
      <c r="M40" s="92"/>
      <c r="N40" s="105">
        <v>15</v>
      </c>
      <c r="P40" s="90"/>
      <c r="Q40" s="91"/>
      <c r="R40" s="91"/>
      <c r="S40" s="92"/>
      <c r="T40" s="93" t="s">
        <v>109</v>
      </c>
      <c r="U40" s="92"/>
      <c r="V40" s="105">
        <v>15</v>
      </c>
      <c r="W40" s="27"/>
      <c r="X40" s="90">
        <f t="shared" si="11"/>
        <v>30</v>
      </c>
      <c r="Y40" s="105">
        <f t="shared" si="12"/>
        <v>7</v>
      </c>
    </row>
    <row r="41" spans="1:25" s="81" customFormat="1" ht="38.1" customHeight="1" thickBot="1">
      <c r="B41" s="121">
        <v>34</v>
      </c>
      <c r="C41" s="103" t="s">
        <v>93</v>
      </c>
      <c r="D41" s="95" t="s">
        <v>94</v>
      </c>
      <c r="E41" s="96">
        <v>99.3</v>
      </c>
      <c r="F41" s="137">
        <f t="shared" si="7"/>
        <v>1.0010780840905591</v>
      </c>
      <c r="G41" s="27"/>
      <c r="H41" s="97"/>
      <c r="I41" s="98"/>
      <c r="J41" s="98"/>
      <c r="K41" s="99"/>
      <c r="L41" s="100" t="s">
        <v>96</v>
      </c>
      <c r="M41" s="99"/>
      <c r="N41" s="79">
        <v>15</v>
      </c>
      <c r="P41" s="97"/>
      <c r="Q41" s="98"/>
      <c r="R41" s="98"/>
      <c r="S41" s="99"/>
      <c r="T41" s="100" t="s">
        <v>110</v>
      </c>
      <c r="U41" s="99"/>
      <c r="V41" s="79">
        <v>15</v>
      </c>
      <c r="X41" s="97">
        <f t="shared" si="11"/>
        <v>30</v>
      </c>
      <c r="Y41" s="79">
        <f t="shared" si="12"/>
        <v>7</v>
      </c>
    </row>
    <row r="42" spans="1:25" s="81" customFormat="1" ht="38.1" customHeight="1">
      <c r="B42" s="123"/>
      <c r="C42" s="61"/>
      <c r="D42" s="46"/>
      <c r="E42" s="124"/>
      <c r="F42" s="141"/>
      <c r="H42" s="73"/>
      <c r="I42" s="73"/>
      <c r="J42" s="73"/>
      <c r="K42" s="74"/>
      <c r="L42" s="125"/>
      <c r="M42" s="126"/>
      <c r="N42" s="126"/>
      <c r="P42" s="73"/>
      <c r="Q42" s="73"/>
      <c r="R42" s="73"/>
      <c r="S42" s="74"/>
      <c r="T42" s="125"/>
      <c r="U42" s="126"/>
      <c r="V42" s="126"/>
      <c r="X42" s="123"/>
      <c r="Y42" s="123"/>
    </row>
    <row r="43" spans="1:25" s="81" customFormat="1" ht="38.1" customHeight="1" thickBot="1">
      <c r="B43" s="178" t="s">
        <v>112</v>
      </c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</row>
    <row r="44" spans="1:25" ht="38.1" customHeight="1">
      <c r="A44" s="81"/>
      <c r="B44" s="146" t="s">
        <v>29</v>
      </c>
      <c r="C44" s="147"/>
      <c r="D44" s="147"/>
      <c r="E44" s="147"/>
      <c r="F44" s="147"/>
      <c r="G44" s="147"/>
      <c r="H44" s="147"/>
      <c r="I44" s="147"/>
      <c r="J44" s="147"/>
      <c r="K44" s="147"/>
      <c r="L44" s="147"/>
      <c r="M44" s="147"/>
      <c r="N44" s="147"/>
      <c r="O44" s="147"/>
      <c r="P44" s="147"/>
      <c r="Q44" s="147"/>
      <c r="R44" s="147"/>
      <c r="S44" s="147"/>
      <c r="T44" s="147"/>
      <c r="U44" s="147"/>
      <c r="V44" s="147"/>
      <c r="W44" s="147"/>
      <c r="X44" s="147"/>
      <c r="Y44" s="148"/>
    </row>
    <row r="45" spans="1:25" ht="38.1" customHeight="1" thickBo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1"/>
    </row>
    <row r="46" spans="1:25" ht="38.1" customHeight="1">
      <c r="C46" s="62"/>
      <c r="N46" s="66"/>
      <c r="V46" s="66"/>
    </row>
    <row r="47" spans="1:25" ht="38.1" customHeight="1">
      <c r="C47" s="62"/>
      <c r="N47" s="66"/>
      <c r="V47" s="66"/>
    </row>
    <row r="48" spans="1:25" ht="38.1" customHeight="1">
      <c r="C48" s="62"/>
      <c r="N48" s="66"/>
      <c r="V48" s="66"/>
    </row>
    <row r="49" spans="3:22" ht="38.1" customHeight="1">
      <c r="C49" s="62"/>
      <c r="N49" s="66"/>
      <c r="V49" s="66"/>
    </row>
    <row r="50" spans="3:22" ht="38.1" customHeight="1">
      <c r="C50" s="62"/>
      <c r="N50" s="66"/>
      <c r="V50" s="66"/>
    </row>
  </sheetData>
  <sortState ref="B9:Y10">
    <sortCondition ref="V9:V10"/>
  </sortState>
  <dataConsolidate/>
  <mergeCells count="27">
    <mergeCell ref="X5:Y5"/>
    <mergeCell ref="X6:X7"/>
    <mergeCell ref="Y6:Y7"/>
    <mergeCell ref="U3:Y3"/>
    <mergeCell ref="N26:N27"/>
    <mergeCell ref="P26:R26"/>
    <mergeCell ref="T6:T7"/>
    <mergeCell ref="V6:V7"/>
    <mergeCell ref="T26:T27"/>
    <mergeCell ref="V26:V27"/>
    <mergeCell ref="P6:R6"/>
    <mergeCell ref="B44:Y45"/>
    <mergeCell ref="B6:B7"/>
    <mergeCell ref="C6:D6"/>
    <mergeCell ref="E6:F6"/>
    <mergeCell ref="H6:J6"/>
    <mergeCell ref="L6:L7"/>
    <mergeCell ref="N6:N7"/>
    <mergeCell ref="B26:B27"/>
    <mergeCell ref="C26:D26"/>
    <mergeCell ref="E26:F26"/>
    <mergeCell ref="H26:J26"/>
    <mergeCell ref="L26:L27"/>
    <mergeCell ref="B43:Y43"/>
    <mergeCell ref="X25:Y25"/>
    <mergeCell ref="X26:X27"/>
    <mergeCell ref="Y26:Y27"/>
  </mergeCells>
  <phoneticPr fontId="3" type="noConversion"/>
  <printOptions horizontalCentered="1"/>
  <pageMargins left="0.23622047244094491" right="0.23622047244094491" top="0.39370078740157483" bottom="0.39370078740157483" header="0" footer="0"/>
  <pageSetup paperSize="9" scale="3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N46"/>
  <sheetViews>
    <sheetView view="pageBreakPreview" zoomScale="40" zoomScaleNormal="40" zoomScaleSheetLayoutView="40" workbookViewId="0">
      <selection activeCell="E23" sqref="E23"/>
    </sheetView>
  </sheetViews>
  <sheetFormatPr defaultRowHeight="38.1" customHeight="1"/>
  <cols>
    <col min="1" max="1" width="7.33203125" style="1" customWidth="1"/>
    <col min="2" max="2" width="8.5546875" style="1" customWidth="1"/>
    <col min="3" max="3" width="41.5546875" style="5" customWidth="1"/>
    <col min="4" max="4" width="46.21875" style="4" bestFit="1" customWidth="1"/>
    <col min="5" max="5" width="14.77734375" style="6" customWidth="1"/>
    <col min="6" max="6" width="14.77734375" style="130" customWidth="1"/>
    <col min="7" max="7" width="2.77734375" style="1" customWidth="1"/>
    <col min="8" max="10" width="9.109375" style="1" customWidth="1"/>
    <col min="11" max="14" width="14.77734375" style="1" customWidth="1"/>
    <col min="15" max="16384" width="8.88671875" style="1"/>
  </cols>
  <sheetData>
    <row r="1" spans="2:14" ht="38.1" customHeight="1">
      <c r="H1" s="7"/>
      <c r="I1" s="7"/>
      <c r="J1" s="7"/>
      <c r="K1" s="8"/>
      <c r="L1" s="8"/>
      <c r="M1" s="8"/>
      <c r="N1" s="7"/>
    </row>
    <row r="2" spans="2:14" ht="69.75">
      <c r="B2" s="10" t="s">
        <v>22</v>
      </c>
      <c r="C2" s="10"/>
      <c r="D2" s="10"/>
      <c r="E2" s="10"/>
      <c r="F2" s="131"/>
      <c r="G2" s="10"/>
      <c r="H2" s="10"/>
      <c r="I2" s="10"/>
      <c r="J2" s="10"/>
      <c r="K2" s="10"/>
      <c r="L2" s="10"/>
      <c r="M2" s="10"/>
      <c r="N2" s="11" t="s">
        <v>31</v>
      </c>
    </row>
    <row r="3" spans="2:14" ht="38.1" customHeight="1">
      <c r="B3" s="10"/>
      <c r="C3" s="10"/>
      <c r="D3" s="10"/>
      <c r="E3" s="10"/>
      <c r="F3" s="131"/>
      <c r="G3" s="10"/>
      <c r="H3" s="10"/>
      <c r="I3" s="10"/>
      <c r="J3" s="10"/>
      <c r="K3" s="167" t="s">
        <v>100</v>
      </c>
      <c r="L3" s="167"/>
      <c r="M3" s="167"/>
      <c r="N3" s="167"/>
    </row>
    <row r="4" spans="2:14" s="2" customFormat="1" ht="38.1" customHeight="1" thickBot="1">
      <c r="C4" s="12"/>
      <c r="D4" s="9"/>
      <c r="E4" s="13"/>
      <c r="F4" s="132"/>
      <c r="H4" s="14" t="s">
        <v>1</v>
      </c>
      <c r="I4" s="7"/>
      <c r="J4" s="7"/>
      <c r="K4" s="8"/>
      <c r="L4" s="8"/>
      <c r="M4" s="8"/>
      <c r="N4" s="7"/>
    </row>
    <row r="5" spans="2:14" s="2" customFormat="1" ht="38.1" customHeight="1" thickBot="1">
      <c r="B5" s="15" t="s">
        <v>14</v>
      </c>
      <c r="C5" s="12"/>
      <c r="D5" s="9"/>
      <c r="E5" s="13"/>
      <c r="F5" s="132"/>
      <c r="H5" s="56">
        <v>13</v>
      </c>
      <c r="I5" s="57">
        <v>15</v>
      </c>
      <c r="J5" s="58">
        <v>0</v>
      </c>
      <c r="K5" s="8"/>
      <c r="L5" s="8"/>
      <c r="M5" s="8"/>
      <c r="N5" s="7"/>
    </row>
    <row r="6" spans="2:14" s="3" customFormat="1" ht="38.1" customHeight="1" thickBot="1">
      <c r="F6" s="133"/>
      <c r="H6" s="7"/>
      <c r="I6" s="7"/>
      <c r="J6" s="7"/>
      <c r="K6" s="8"/>
      <c r="L6" s="8"/>
      <c r="M6" s="168"/>
      <c r="N6" s="167"/>
    </row>
    <row r="7" spans="2:14" s="3" customFormat="1" ht="38.1" customHeight="1">
      <c r="B7" s="169" t="s">
        <v>23</v>
      </c>
      <c r="C7" s="176" t="s">
        <v>3</v>
      </c>
      <c r="D7" s="176"/>
      <c r="E7" s="171" t="s">
        <v>5</v>
      </c>
      <c r="F7" s="172"/>
      <c r="H7" s="173" t="s">
        <v>6</v>
      </c>
      <c r="I7" s="174"/>
      <c r="J7" s="174"/>
      <c r="K7" s="110" t="s">
        <v>7</v>
      </c>
      <c r="L7" s="162" t="s">
        <v>28</v>
      </c>
      <c r="M7" s="51" t="s">
        <v>8</v>
      </c>
      <c r="N7" s="153" t="s">
        <v>13</v>
      </c>
    </row>
    <row r="8" spans="2:14" s="3" customFormat="1" ht="38.1" customHeight="1" thickBot="1">
      <c r="B8" s="170"/>
      <c r="C8" s="115" t="s">
        <v>26</v>
      </c>
      <c r="D8" s="115" t="s">
        <v>27</v>
      </c>
      <c r="E8" s="109" t="s">
        <v>30</v>
      </c>
      <c r="F8" s="134" t="s">
        <v>0</v>
      </c>
      <c r="H8" s="116" t="s">
        <v>9</v>
      </c>
      <c r="I8" s="117" t="s">
        <v>10</v>
      </c>
      <c r="J8" s="117" t="s">
        <v>11</v>
      </c>
      <c r="K8" s="118" t="s">
        <v>12</v>
      </c>
      <c r="L8" s="175"/>
      <c r="M8" s="118" t="s">
        <v>12</v>
      </c>
      <c r="N8" s="154"/>
    </row>
    <row r="9" spans="2:14" ht="38.1" customHeight="1">
      <c r="B9" s="119">
        <v>14</v>
      </c>
      <c r="C9" s="111" t="s">
        <v>54</v>
      </c>
      <c r="D9" s="106" t="s">
        <v>55</v>
      </c>
      <c r="E9" s="107">
        <v>656.2</v>
      </c>
      <c r="F9" s="135">
        <f t="shared" ref="F9:F21" si="0">675/E9</f>
        <v>1.0286498018896677</v>
      </c>
      <c r="H9" s="77">
        <v>13</v>
      </c>
      <c r="I9" s="112">
        <v>55</v>
      </c>
      <c r="J9" s="112">
        <v>53</v>
      </c>
      <c r="K9" s="113">
        <f t="shared" ref="K9:K21" si="1">(H9*3600+I9*60+J9)-(H$5*3600+I$5*60+J$5)</f>
        <v>2453</v>
      </c>
      <c r="L9" s="114">
        <f t="shared" ref="L9:L21" si="2">RANK(K9,K$9:K$21,1)</f>
        <v>5</v>
      </c>
      <c r="M9" s="113">
        <f t="shared" ref="M9:M21" si="3">$F9*K9</f>
        <v>2523.2779640353547</v>
      </c>
      <c r="N9" s="80">
        <f t="shared" ref="N9:N21" si="4">RANK(M9,M$9:M$21,1)</f>
        <v>1</v>
      </c>
    </row>
    <row r="10" spans="2:14" ht="38.1" customHeight="1">
      <c r="B10" s="120">
        <v>12</v>
      </c>
      <c r="C10" s="102" t="s">
        <v>48</v>
      </c>
      <c r="D10" s="88" t="s">
        <v>49</v>
      </c>
      <c r="E10" s="20">
        <v>672.4</v>
      </c>
      <c r="F10" s="136">
        <f t="shared" si="0"/>
        <v>1.003866745984533</v>
      </c>
      <c r="H10" s="90">
        <v>13</v>
      </c>
      <c r="I10" s="91">
        <v>57</v>
      </c>
      <c r="J10" s="91">
        <v>4</v>
      </c>
      <c r="K10" s="92">
        <f t="shared" si="1"/>
        <v>2524</v>
      </c>
      <c r="L10" s="93">
        <f t="shared" si="2"/>
        <v>6</v>
      </c>
      <c r="M10" s="92">
        <f t="shared" si="3"/>
        <v>2533.7596668649612</v>
      </c>
      <c r="N10" s="105">
        <f t="shared" si="4"/>
        <v>2</v>
      </c>
    </row>
    <row r="11" spans="2:14" ht="38.1" customHeight="1">
      <c r="B11" s="120">
        <v>9</v>
      </c>
      <c r="C11" s="60" t="s">
        <v>50</v>
      </c>
      <c r="D11" s="94" t="s">
        <v>51</v>
      </c>
      <c r="E11" s="20">
        <v>634.9</v>
      </c>
      <c r="F11" s="136">
        <f t="shared" si="0"/>
        <v>1.0631595526854623</v>
      </c>
      <c r="H11" s="16">
        <v>13</v>
      </c>
      <c r="I11" s="17">
        <v>55</v>
      </c>
      <c r="J11" s="17">
        <v>26</v>
      </c>
      <c r="K11" s="18">
        <f t="shared" si="1"/>
        <v>2426</v>
      </c>
      <c r="L11" s="19">
        <f t="shared" si="2"/>
        <v>2</v>
      </c>
      <c r="M11" s="18">
        <f t="shared" si="3"/>
        <v>2579.2250748149313</v>
      </c>
      <c r="N11" s="64">
        <f t="shared" si="4"/>
        <v>3</v>
      </c>
    </row>
    <row r="12" spans="2:14" ht="38.1" customHeight="1">
      <c r="B12" s="120">
        <v>11</v>
      </c>
      <c r="C12" s="102" t="s">
        <v>47</v>
      </c>
      <c r="D12" s="88" t="s">
        <v>15</v>
      </c>
      <c r="E12" s="20">
        <v>628.29999999999995</v>
      </c>
      <c r="F12" s="136">
        <f t="shared" si="0"/>
        <v>1.0743275505331848</v>
      </c>
      <c r="H12" s="16">
        <v>13</v>
      </c>
      <c r="I12" s="17">
        <v>55</v>
      </c>
      <c r="J12" s="17">
        <v>52</v>
      </c>
      <c r="K12" s="18">
        <f t="shared" si="1"/>
        <v>2452</v>
      </c>
      <c r="L12" s="19">
        <f t="shared" si="2"/>
        <v>4</v>
      </c>
      <c r="M12" s="18">
        <f t="shared" si="3"/>
        <v>2634.2511539073694</v>
      </c>
      <c r="N12" s="64">
        <f t="shared" si="4"/>
        <v>4</v>
      </c>
    </row>
    <row r="13" spans="2:14" ht="38.1" customHeight="1">
      <c r="B13" s="120">
        <v>15</v>
      </c>
      <c r="C13" s="102" t="s">
        <v>33</v>
      </c>
      <c r="D13" s="88" t="s">
        <v>34</v>
      </c>
      <c r="E13" s="20">
        <v>623.79999999999995</v>
      </c>
      <c r="F13" s="136">
        <f t="shared" si="0"/>
        <v>1.0820775889708241</v>
      </c>
      <c r="H13" s="90">
        <v>13</v>
      </c>
      <c r="I13" s="91">
        <v>55</v>
      </c>
      <c r="J13" s="91">
        <v>50</v>
      </c>
      <c r="K13" s="92">
        <f t="shared" si="1"/>
        <v>2450</v>
      </c>
      <c r="L13" s="93">
        <f t="shared" si="2"/>
        <v>3</v>
      </c>
      <c r="M13" s="92">
        <f t="shared" si="3"/>
        <v>2651.0900929785189</v>
      </c>
      <c r="N13" s="105">
        <f t="shared" si="4"/>
        <v>5</v>
      </c>
    </row>
    <row r="14" spans="2:14" ht="38.1" customHeight="1">
      <c r="B14" s="120">
        <v>1</v>
      </c>
      <c r="C14" s="102" t="s">
        <v>40</v>
      </c>
      <c r="D14" s="88" t="s">
        <v>41</v>
      </c>
      <c r="E14" s="20">
        <v>593.79999999999995</v>
      </c>
      <c r="F14" s="136">
        <f t="shared" si="0"/>
        <v>1.1367463792522736</v>
      </c>
      <c r="H14" s="90">
        <v>13</v>
      </c>
      <c r="I14" s="91">
        <v>54</v>
      </c>
      <c r="J14" s="91">
        <v>55</v>
      </c>
      <c r="K14" s="92">
        <f t="shared" si="1"/>
        <v>2395</v>
      </c>
      <c r="L14" s="93">
        <f t="shared" si="2"/>
        <v>1</v>
      </c>
      <c r="M14" s="92">
        <f t="shared" si="3"/>
        <v>2722.5075783091952</v>
      </c>
      <c r="N14" s="105">
        <f t="shared" si="4"/>
        <v>6</v>
      </c>
    </row>
    <row r="15" spans="2:14" ht="38.1" customHeight="1">
      <c r="B15" s="120">
        <v>4</v>
      </c>
      <c r="C15" s="102" t="s">
        <v>58</v>
      </c>
      <c r="D15" s="88" t="s">
        <v>59</v>
      </c>
      <c r="E15" s="20">
        <v>667.2</v>
      </c>
      <c r="F15" s="136">
        <f t="shared" si="0"/>
        <v>1.0116906474820144</v>
      </c>
      <c r="H15" s="16">
        <v>14</v>
      </c>
      <c r="I15" s="17">
        <v>0</v>
      </c>
      <c r="J15" s="17">
        <v>30</v>
      </c>
      <c r="K15" s="18">
        <f t="shared" si="1"/>
        <v>2730</v>
      </c>
      <c r="L15" s="19">
        <f t="shared" si="2"/>
        <v>10</v>
      </c>
      <c r="M15" s="18">
        <f t="shared" si="3"/>
        <v>2761.9154676258995</v>
      </c>
      <c r="N15" s="64">
        <f t="shared" si="4"/>
        <v>7</v>
      </c>
    </row>
    <row r="16" spans="2:14" ht="38.1" customHeight="1">
      <c r="B16" s="120">
        <v>8</v>
      </c>
      <c r="C16" s="59" t="s">
        <v>84</v>
      </c>
      <c r="D16" s="88" t="s">
        <v>35</v>
      </c>
      <c r="E16" s="20">
        <v>693.1</v>
      </c>
      <c r="F16" s="136">
        <f t="shared" si="0"/>
        <v>0.97388544221613038</v>
      </c>
      <c r="H16" s="90">
        <v>14</v>
      </c>
      <c r="I16" s="91">
        <v>3</v>
      </c>
      <c r="J16" s="91">
        <v>4</v>
      </c>
      <c r="K16" s="92">
        <f t="shared" si="1"/>
        <v>2884</v>
      </c>
      <c r="L16" s="93">
        <f t="shared" si="2"/>
        <v>11</v>
      </c>
      <c r="M16" s="92">
        <f t="shared" si="3"/>
        <v>2808.6856153513199</v>
      </c>
      <c r="N16" s="105">
        <f t="shared" si="4"/>
        <v>8</v>
      </c>
    </row>
    <row r="17" spans="2:14" ht="38.1" customHeight="1">
      <c r="B17" s="120">
        <v>13</v>
      </c>
      <c r="C17" s="102" t="s">
        <v>56</v>
      </c>
      <c r="D17" s="88" t="s">
        <v>57</v>
      </c>
      <c r="E17" s="20">
        <v>634.20000000000005</v>
      </c>
      <c r="F17" s="136">
        <f t="shared" si="0"/>
        <v>1.064333017975402</v>
      </c>
      <c r="H17" s="16">
        <v>13</v>
      </c>
      <c r="I17" s="17">
        <v>59</v>
      </c>
      <c r="J17" s="17">
        <v>31</v>
      </c>
      <c r="K17" s="18">
        <f t="shared" si="1"/>
        <v>2671</v>
      </c>
      <c r="L17" s="19">
        <f t="shared" si="2"/>
        <v>8</v>
      </c>
      <c r="M17" s="18">
        <f t="shared" si="3"/>
        <v>2842.833491012299</v>
      </c>
      <c r="N17" s="64">
        <f t="shared" si="4"/>
        <v>9</v>
      </c>
    </row>
    <row r="18" spans="2:14" ht="38.1" customHeight="1">
      <c r="B18" s="120">
        <v>10</v>
      </c>
      <c r="C18" s="59" t="s">
        <v>52</v>
      </c>
      <c r="D18" s="88" t="s">
        <v>53</v>
      </c>
      <c r="E18" s="20">
        <v>639.29999999999995</v>
      </c>
      <c r="F18" s="136">
        <f t="shared" si="0"/>
        <v>1.0558423275457531</v>
      </c>
      <c r="H18" s="90">
        <v>13</v>
      </c>
      <c r="I18" s="91">
        <v>59</v>
      </c>
      <c r="J18" s="91">
        <v>57</v>
      </c>
      <c r="K18" s="92">
        <f t="shared" si="1"/>
        <v>2697</v>
      </c>
      <c r="L18" s="93">
        <f t="shared" si="2"/>
        <v>9</v>
      </c>
      <c r="M18" s="92">
        <f t="shared" si="3"/>
        <v>2847.6067573908963</v>
      </c>
      <c r="N18" s="105">
        <f t="shared" si="4"/>
        <v>10</v>
      </c>
    </row>
    <row r="19" spans="2:14" ht="38.1" customHeight="1">
      <c r="B19" s="120">
        <v>5</v>
      </c>
      <c r="C19" s="59" t="s">
        <v>32</v>
      </c>
      <c r="D19" s="40" t="s">
        <v>42</v>
      </c>
      <c r="E19" s="20">
        <v>609</v>
      </c>
      <c r="F19" s="136">
        <f t="shared" si="0"/>
        <v>1.1083743842364533</v>
      </c>
      <c r="H19" s="16">
        <v>13</v>
      </c>
      <c r="I19" s="17">
        <v>58</v>
      </c>
      <c r="J19" s="17">
        <v>4</v>
      </c>
      <c r="K19" s="18">
        <f t="shared" si="1"/>
        <v>2584</v>
      </c>
      <c r="L19" s="19">
        <f t="shared" si="2"/>
        <v>7</v>
      </c>
      <c r="M19" s="18">
        <f t="shared" si="3"/>
        <v>2864.0394088669955</v>
      </c>
      <c r="N19" s="64">
        <f t="shared" si="4"/>
        <v>11</v>
      </c>
    </row>
    <row r="20" spans="2:14" ht="38.1" customHeight="1">
      <c r="B20" s="120">
        <v>7</v>
      </c>
      <c r="C20" s="60" t="s">
        <v>43</v>
      </c>
      <c r="D20" s="94" t="s">
        <v>44</v>
      </c>
      <c r="E20" s="20">
        <v>660.7</v>
      </c>
      <c r="F20" s="136">
        <f t="shared" si="0"/>
        <v>1.0216437112153776</v>
      </c>
      <c r="H20" s="90">
        <v>14</v>
      </c>
      <c r="I20" s="91">
        <v>5</v>
      </c>
      <c r="J20" s="91">
        <v>13</v>
      </c>
      <c r="K20" s="92">
        <f t="shared" si="1"/>
        <v>3013</v>
      </c>
      <c r="L20" s="93">
        <f t="shared" si="2"/>
        <v>12</v>
      </c>
      <c r="M20" s="92">
        <f t="shared" si="3"/>
        <v>3078.2125018919328</v>
      </c>
      <c r="N20" s="105">
        <f t="shared" si="4"/>
        <v>12</v>
      </c>
    </row>
    <row r="21" spans="2:14" ht="38.1" customHeight="1" thickBot="1">
      <c r="B21" s="121">
        <v>2</v>
      </c>
      <c r="C21" s="103" t="s">
        <v>36</v>
      </c>
      <c r="D21" s="95" t="s">
        <v>37</v>
      </c>
      <c r="E21" s="21">
        <v>653.1</v>
      </c>
      <c r="F21" s="137">
        <f t="shared" si="0"/>
        <v>1.033532384014699</v>
      </c>
      <c r="H21" s="97">
        <v>14</v>
      </c>
      <c r="I21" s="98">
        <v>8</v>
      </c>
      <c r="J21" s="98">
        <v>18</v>
      </c>
      <c r="K21" s="99">
        <f t="shared" si="1"/>
        <v>3198</v>
      </c>
      <c r="L21" s="100">
        <f t="shared" si="2"/>
        <v>13</v>
      </c>
      <c r="M21" s="99">
        <f t="shared" si="3"/>
        <v>3305.2365640790076</v>
      </c>
      <c r="N21" s="79">
        <f t="shared" si="4"/>
        <v>13</v>
      </c>
    </row>
    <row r="22" spans="2:14" s="2" customFormat="1" ht="38.1" customHeight="1">
      <c r="C22" s="12"/>
      <c r="D22" s="9"/>
      <c r="E22" s="22"/>
      <c r="F22" s="138"/>
    </row>
    <row r="23" spans="2:14" s="2" customFormat="1" ht="38.1" customHeight="1" thickBot="1">
      <c r="C23" s="12"/>
      <c r="D23" s="9"/>
      <c r="E23" s="22"/>
      <c r="F23" s="138"/>
      <c r="H23" s="14" t="s">
        <v>1</v>
      </c>
      <c r="I23" s="7"/>
      <c r="J23" s="7"/>
    </row>
    <row r="24" spans="2:14" s="2" customFormat="1" ht="38.1" customHeight="1" thickBot="1">
      <c r="B24" s="15" t="s">
        <v>2</v>
      </c>
      <c r="C24" s="12"/>
      <c r="D24" s="9"/>
      <c r="E24" s="22"/>
      <c r="F24" s="138"/>
      <c r="H24" s="56">
        <v>13</v>
      </c>
      <c r="I24" s="57">
        <v>15</v>
      </c>
      <c r="J24" s="58">
        <v>0</v>
      </c>
    </row>
    <row r="25" spans="2:14" s="3" customFormat="1" ht="38.1" customHeight="1" thickBot="1">
      <c r="F25" s="133"/>
      <c r="H25" s="7"/>
      <c r="I25" s="7"/>
      <c r="J25" s="7"/>
      <c r="K25" s="8"/>
      <c r="L25" s="8"/>
      <c r="M25" s="152"/>
      <c r="N25" s="152"/>
    </row>
    <row r="26" spans="2:14" s="3" customFormat="1" ht="38.1" customHeight="1">
      <c r="B26" s="155" t="s">
        <v>23</v>
      </c>
      <c r="C26" s="165" t="s">
        <v>3</v>
      </c>
      <c r="D26" s="166"/>
      <c r="E26" s="157" t="s">
        <v>4</v>
      </c>
      <c r="F26" s="158"/>
      <c r="H26" s="159" t="s">
        <v>6</v>
      </c>
      <c r="I26" s="160"/>
      <c r="J26" s="161"/>
      <c r="K26" s="50" t="s">
        <v>7</v>
      </c>
      <c r="L26" s="162" t="s">
        <v>28</v>
      </c>
      <c r="M26" s="51" t="s">
        <v>8</v>
      </c>
      <c r="N26" s="153" t="s">
        <v>13</v>
      </c>
    </row>
    <row r="27" spans="2:14" s="3" customFormat="1" ht="38.1" customHeight="1" thickBot="1">
      <c r="B27" s="156"/>
      <c r="C27" s="49" t="s">
        <v>26</v>
      </c>
      <c r="D27" s="49" t="s">
        <v>27</v>
      </c>
      <c r="E27" s="55" t="s">
        <v>24</v>
      </c>
      <c r="F27" s="139" t="s">
        <v>25</v>
      </c>
      <c r="H27" s="52" t="s">
        <v>9</v>
      </c>
      <c r="I27" s="53" t="s">
        <v>10</v>
      </c>
      <c r="J27" s="53" t="s">
        <v>11</v>
      </c>
      <c r="K27" s="54" t="s">
        <v>12</v>
      </c>
      <c r="L27" s="163"/>
      <c r="M27" s="54" t="s">
        <v>12</v>
      </c>
      <c r="N27" s="164"/>
    </row>
    <row r="28" spans="2:14" ht="38.1" customHeight="1">
      <c r="B28" s="122">
        <v>21</v>
      </c>
      <c r="C28" s="101" t="s">
        <v>16</v>
      </c>
      <c r="D28" s="83" t="s">
        <v>21</v>
      </c>
      <c r="E28" s="84">
        <v>47.5</v>
      </c>
      <c r="F28" s="140">
        <f t="shared" ref="F28:F43" si="5">650/(550+$E28)</f>
        <v>1.0878661087866108</v>
      </c>
      <c r="H28" s="85">
        <v>13</v>
      </c>
      <c r="I28" s="86">
        <v>55</v>
      </c>
      <c r="J28" s="86">
        <v>35</v>
      </c>
      <c r="K28" s="87">
        <f t="shared" ref="K28:K42" si="6">(H28*3600+I28*60+J28)-(H$24*3600+I$24*60+J$24)</f>
        <v>2435</v>
      </c>
      <c r="L28" s="82">
        <f t="shared" ref="L28:L42" si="7">RANK(K28,K$28:K$43,1)</f>
        <v>1</v>
      </c>
      <c r="M28" s="87">
        <f t="shared" ref="M28:M42" si="8">$F28*K28</f>
        <v>2648.9539748953976</v>
      </c>
      <c r="N28" s="104">
        <f t="shared" ref="N28:N42" si="9">RANK(M28,M$28:M$43,1)</f>
        <v>1</v>
      </c>
    </row>
    <row r="29" spans="2:14" ht="38.1" customHeight="1">
      <c r="B29" s="120">
        <v>33</v>
      </c>
      <c r="C29" s="102" t="s">
        <v>69</v>
      </c>
      <c r="D29" s="88" t="s">
        <v>70</v>
      </c>
      <c r="E29" s="89">
        <v>123</v>
      </c>
      <c r="F29" s="136">
        <f t="shared" si="5"/>
        <v>0.96582466567607728</v>
      </c>
      <c r="H29" s="90">
        <v>14</v>
      </c>
      <c r="I29" s="91">
        <v>3</v>
      </c>
      <c r="J29" s="91">
        <v>46</v>
      </c>
      <c r="K29" s="92">
        <f t="shared" si="6"/>
        <v>2926</v>
      </c>
      <c r="L29" s="93">
        <f t="shared" si="7"/>
        <v>3</v>
      </c>
      <c r="M29" s="92">
        <f t="shared" si="8"/>
        <v>2826.0029717682023</v>
      </c>
      <c r="N29" s="105">
        <f t="shared" si="9"/>
        <v>2</v>
      </c>
    </row>
    <row r="30" spans="2:14" ht="38.1" customHeight="1">
      <c r="B30" s="120">
        <v>30</v>
      </c>
      <c r="C30" s="102" t="s">
        <v>76</v>
      </c>
      <c r="D30" s="88" t="s">
        <v>78</v>
      </c>
      <c r="E30" s="89">
        <v>120</v>
      </c>
      <c r="F30" s="136">
        <f t="shared" si="5"/>
        <v>0.97014925373134331</v>
      </c>
      <c r="G30" s="27"/>
      <c r="H30" s="90">
        <v>14</v>
      </c>
      <c r="I30" s="91">
        <v>5</v>
      </c>
      <c r="J30" s="91">
        <v>20</v>
      </c>
      <c r="K30" s="92">
        <f t="shared" si="6"/>
        <v>3020</v>
      </c>
      <c r="L30" s="93">
        <f t="shared" si="7"/>
        <v>5</v>
      </c>
      <c r="M30" s="92">
        <f t="shared" si="8"/>
        <v>2929.8507462686566</v>
      </c>
      <c r="N30" s="105">
        <f t="shared" si="9"/>
        <v>3</v>
      </c>
    </row>
    <row r="31" spans="2:14" ht="38.1" customHeight="1">
      <c r="B31" s="120">
        <v>23</v>
      </c>
      <c r="C31" s="102" t="s">
        <v>60</v>
      </c>
      <c r="D31" s="88" t="s">
        <v>61</v>
      </c>
      <c r="E31" s="89">
        <v>52.5</v>
      </c>
      <c r="F31" s="136">
        <f t="shared" si="5"/>
        <v>1.0788381742738589</v>
      </c>
      <c r="H31" s="90">
        <v>14</v>
      </c>
      <c r="I31" s="91">
        <v>1</v>
      </c>
      <c r="J31" s="91">
        <v>5</v>
      </c>
      <c r="K31" s="92">
        <f t="shared" si="6"/>
        <v>2765</v>
      </c>
      <c r="L31" s="93">
        <f t="shared" si="7"/>
        <v>2</v>
      </c>
      <c r="M31" s="92">
        <f t="shared" si="8"/>
        <v>2982.9875518672197</v>
      </c>
      <c r="N31" s="105">
        <f t="shared" si="9"/>
        <v>4</v>
      </c>
    </row>
    <row r="32" spans="2:14" ht="38.1" customHeight="1">
      <c r="B32" s="120">
        <v>29</v>
      </c>
      <c r="C32" s="102" t="s">
        <v>67</v>
      </c>
      <c r="D32" s="88" t="s">
        <v>68</v>
      </c>
      <c r="E32" s="89">
        <v>216</v>
      </c>
      <c r="F32" s="136">
        <f t="shared" si="5"/>
        <v>0.84856396866840733</v>
      </c>
      <c r="H32" s="90">
        <v>14</v>
      </c>
      <c r="I32" s="91">
        <v>13</v>
      </c>
      <c r="J32" s="91">
        <v>50</v>
      </c>
      <c r="K32" s="92">
        <f t="shared" si="6"/>
        <v>3530</v>
      </c>
      <c r="L32" s="93">
        <f t="shared" si="7"/>
        <v>7</v>
      </c>
      <c r="M32" s="92">
        <f t="shared" si="8"/>
        <v>2995.4308093994778</v>
      </c>
      <c r="N32" s="105">
        <f t="shared" si="9"/>
        <v>5</v>
      </c>
    </row>
    <row r="33" spans="2:14" ht="38.1" customHeight="1">
      <c r="B33" s="120">
        <v>32</v>
      </c>
      <c r="C33" s="102" t="s">
        <v>73</v>
      </c>
      <c r="D33" s="88" t="s">
        <v>74</v>
      </c>
      <c r="E33" s="89">
        <v>89.5</v>
      </c>
      <c r="F33" s="136">
        <f t="shared" si="5"/>
        <v>1.0164190774042221</v>
      </c>
      <c r="H33" s="90">
        <v>14</v>
      </c>
      <c r="I33" s="91">
        <v>5</v>
      </c>
      <c r="J33" s="91">
        <v>15</v>
      </c>
      <c r="K33" s="92">
        <f t="shared" si="6"/>
        <v>3015</v>
      </c>
      <c r="L33" s="93">
        <f t="shared" si="7"/>
        <v>4</v>
      </c>
      <c r="M33" s="92">
        <f t="shared" si="8"/>
        <v>3064.5035183737295</v>
      </c>
      <c r="N33" s="105">
        <f t="shared" si="9"/>
        <v>6</v>
      </c>
    </row>
    <row r="34" spans="2:14" ht="38.1" customHeight="1">
      <c r="B34" s="120">
        <v>28</v>
      </c>
      <c r="C34" s="102" t="s">
        <v>71</v>
      </c>
      <c r="D34" s="88" t="s">
        <v>72</v>
      </c>
      <c r="E34" s="89">
        <v>196</v>
      </c>
      <c r="F34" s="136">
        <f t="shared" si="5"/>
        <v>0.87131367292225204</v>
      </c>
      <c r="H34" s="90">
        <v>14</v>
      </c>
      <c r="I34" s="91">
        <v>15</v>
      </c>
      <c r="J34" s="91">
        <v>33</v>
      </c>
      <c r="K34" s="92">
        <f t="shared" si="6"/>
        <v>3633</v>
      </c>
      <c r="L34" s="93">
        <f t="shared" si="7"/>
        <v>8</v>
      </c>
      <c r="M34" s="92">
        <f t="shared" si="8"/>
        <v>3165.4825737265414</v>
      </c>
      <c r="N34" s="105">
        <f t="shared" si="9"/>
        <v>7</v>
      </c>
    </row>
    <row r="35" spans="2:14" ht="38.1" customHeight="1">
      <c r="B35" s="120">
        <v>22</v>
      </c>
      <c r="C35" s="102" t="s">
        <v>62</v>
      </c>
      <c r="D35" s="88" t="s">
        <v>63</v>
      </c>
      <c r="E35" s="89">
        <v>42</v>
      </c>
      <c r="F35" s="136">
        <f t="shared" si="5"/>
        <v>1.097972972972973</v>
      </c>
      <c r="H35" s="90">
        <v>14</v>
      </c>
      <c r="I35" s="91">
        <v>6</v>
      </c>
      <c r="J35" s="91">
        <v>49</v>
      </c>
      <c r="K35" s="92">
        <f t="shared" si="6"/>
        <v>3109</v>
      </c>
      <c r="L35" s="93">
        <f t="shared" si="7"/>
        <v>6</v>
      </c>
      <c r="M35" s="92">
        <f t="shared" si="8"/>
        <v>3413.5979729729734</v>
      </c>
      <c r="N35" s="105">
        <f t="shared" si="9"/>
        <v>8</v>
      </c>
    </row>
    <row r="36" spans="2:14" ht="38.1" customHeight="1">
      <c r="B36" s="120">
        <v>27</v>
      </c>
      <c r="C36" s="102" t="s">
        <v>79</v>
      </c>
      <c r="D36" s="88" t="s">
        <v>80</v>
      </c>
      <c r="E36" s="89">
        <v>177</v>
      </c>
      <c r="F36" s="136">
        <f t="shared" si="5"/>
        <v>0.89408528198074277</v>
      </c>
      <c r="G36" s="81"/>
      <c r="H36" s="90">
        <v>14</v>
      </c>
      <c r="I36" s="91">
        <v>20</v>
      </c>
      <c r="J36" s="91">
        <v>12</v>
      </c>
      <c r="K36" s="92">
        <f t="shared" si="6"/>
        <v>3912</v>
      </c>
      <c r="L36" s="93">
        <f t="shared" si="7"/>
        <v>11</v>
      </c>
      <c r="M36" s="92">
        <f t="shared" si="8"/>
        <v>3497.6616231086659</v>
      </c>
      <c r="N36" s="105">
        <f t="shared" si="9"/>
        <v>9</v>
      </c>
    </row>
    <row r="37" spans="2:14" ht="38.1" customHeight="1">
      <c r="B37" s="120">
        <v>25</v>
      </c>
      <c r="C37" s="102" t="s">
        <v>102</v>
      </c>
      <c r="D37" s="88" t="s">
        <v>64</v>
      </c>
      <c r="E37" s="89">
        <v>132</v>
      </c>
      <c r="F37" s="136">
        <f t="shared" si="5"/>
        <v>0.95307917888563054</v>
      </c>
      <c r="H37" s="90">
        <v>14</v>
      </c>
      <c r="I37" s="91">
        <v>16</v>
      </c>
      <c r="J37" s="91">
        <v>32</v>
      </c>
      <c r="K37" s="92">
        <f t="shared" si="6"/>
        <v>3692</v>
      </c>
      <c r="L37" s="93">
        <f t="shared" si="7"/>
        <v>9</v>
      </c>
      <c r="M37" s="92">
        <f t="shared" si="8"/>
        <v>3518.768328445748</v>
      </c>
      <c r="N37" s="105">
        <f t="shared" si="9"/>
        <v>10</v>
      </c>
    </row>
    <row r="38" spans="2:14" ht="38.1" customHeight="1">
      <c r="B38" s="120">
        <v>31</v>
      </c>
      <c r="C38" s="102" t="s">
        <v>75</v>
      </c>
      <c r="D38" s="88" t="s">
        <v>77</v>
      </c>
      <c r="E38" s="89">
        <v>130</v>
      </c>
      <c r="F38" s="136">
        <f t="shared" si="5"/>
        <v>0.95588235294117652</v>
      </c>
      <c r="H38" s="90">
        <v>14</v>
      </c>
      <c r="I38" s="91">
        <v>18</v>
      </c>
      <c r="J38" s="91">
        <v>40</v>
      </c>
      <c r="K38" s="92">
        <f t="shared" si="6"/>
        <v>3820</v>
      </c>
      <c r="L38" s="93">
        <f t="shared" si="7"/>
        <v>10</v>
      </c>
      <c r="M38" s="92">
        <f t="shared" si="8"/>
        <v>3651.4705882352941</v>
      </c>
      <c r="N38" s="105">
        <f t="shared" si="9"/>
        <v>11</v>
      </c>
    </row>
    <row r="39" spans="2:14" ht="38.1" customHeight="1">
      <c r="B39" s="120">
        <v>53</v>
      </c>
      <c r="C39" s="102" t="s">
        <v>20</v>
      </c>
      <c r="D39" s="88" t="s">
        <v>65</v>
      </c>
      <c r="E39" s="89">
        <v>120</v>
      </c>
      <c r="F39" s="136">
        <f t="shared" si="5"/>
        <v>0.97014925373134331</v>
      </c>
      <c r="H39" s="90">
        <v>14</v>
      </c>
      <c r="I39" s="91">
        <v>20</v>
      </c>
      <c r="J39" s="91">
        <v>16</v>
      </c>
      <c r="K39" s="92">
        <f t="shared" si="6"/>
        <v>3916</v>
      </c>
      <c r="L39" s="93">
        <f t="shared" si="7"/>
        <v>12</v>
      </c>
      <c r="M39" s="92">
        <f t="shared" si="8"/>
        <v>3799.1044776119402</v>
      </c>
      <c r="N39" s="105">
        <f t="shared" si="9"/>
        <v>12</v>
      </c>
    </row>
    <row r="40" spans="2:14" s="4" customFormat="1" ht="38.1" customHeight="1">
      <c r="B40" s="120">
        <v>24</v>
      </c>
      <c r="C40" s="102" t="s">
        <v>17</v>
      </c>
      <c r="D40" s="88" t="s">
        <v>18</v>
      </c>
      <c r="E40" s="89">
        <v>108</v>
      </c>
      <c r="F40" s="136">
        <f t="shared" si="5"/>
        <v>0.9878419452887538</v>
      </c>
      <c r="G40" s="81"/>
      <c r="H40" s="90">
        <v>14</v>
      </c>
      <c r="I40" s="91">
        <v>24</v>
      </c>
      <c r="J40" s="91">
        <v>22</v>
      </c>
      <c r="K40" s="92">
        <f t="shared" si="6"/>
        <v>4162</v>
      </c>
      <c r="L40" s="93">
        <f t="shared" si="7"/>
        <v>13</v>
      </c>
      <c r="M40" s="92">
        <f t="shared" si="8"/>
        <v>4111.3981762917929</v>
      </c>
      <c r="N40" s="105">
        <f t="shared" si="9"/>
        <v>13</v>
      </c>
    </row>
    <row r="41" spans="2:14" s="4" customFormat="1" ht="38.1" customHeight="1">
      <c r="B41" s="120">
        <v>47</v>
      </c>
      <c r="C41" s="59" t="s">
        <v>45</v>
      </c>
      <c r="D41" s="88" t="s">
        <v>46</v>
      </c>
      <c r="E41" s="89">
        <v>183</v>
      </c>
      <c r="F41" s="136">
        <f t="shared" si="5"/>
        <v>0.88676671214188263</v>
      </c>
      <c r="G41" s="1"/>
      <c r="H41" s="90">
        <v>14</v>
      </c>
      <c r="I41" s="91">
        <v>38</v>
      </c>
      <c r="J41" s="91">
        <v>43</v>
      </c>
      <c r="K41" s="92">
        <f t="shared" si="6"/>
        <v>5023</v>
      </c>
      <c r="L41" s="93">
        <f t="shared" si="7"/>
        <v>15</v>
      </c>
      <c r="M41" s="92">
        <f t="shared" si="8"/>
        <v>4454.2291950886765</v>
      </c>
      <c r="N41" s="105">
        <f t="shared" si="9"/>
        <v>14</v>
      </c>
    </row>
    <row r="42" spans="2:14" ht="38.1" customHeight="1">
      <c r="B42" s="120">
        <v>34</v>
      </c>
      <c r="C42" s="102" t="s">
        <v>93</v>
      </c>
      <c r="D42" s="88" t="s">
        <v>94</v>
      </c>
      <c r="E42" s="89">
        <v>99.3</v>
      </c>
      <c r="F42" s="136">
        <f t="shared" si="5"/>
        <v>1.0010780840905591</v>
      </c>
      <c r="G42" s="27"/>
      <c r="H42" s="90">
        <v>14</v>
      </c>
      <c r="I42" s="91">
        <v>35</v>
      </c>
      <c r="J42" s="91">
        <v>55</v>
      </c>
      <c r="K42" s="92">
        <f t="shared" si="6"/>
        <v>4855</v>
      </c>
      <c r="L42" s="93">
        <f t="shared" si="7"/>
        <v>14</v>
      </c>
      <c r="M42" s="92">
        <f t="shared" si="8"/>
        <v>4860.2340982596643</v>
      </c>
      <c r="N42" s="105">
        <f t="shared" si="9"/>
        <v>15</v>
      </c>
    </row>
    <row r="43" spans="2:14" s="24" customFormat="1" ht="38.1" customHeight="1" thickBot="1">
      <c r="B43" s="121">
        <v>49</v>
      </c>
      <c r="C43" s="103" t="s">
        <v>66</v>
      </c>
      <c r="D43" s="127" t="s">
        <v>65</v>
      </c>
      <c r="E43" s="96">
        <v>120</v>
      </c>
      <c r="F43" s="137">
        <f t="shared" si="5"/>
        <v>0.97014925373134331</v>
      </c>
      <c r="H43" s="97"/>
      <c r="I43" s="98"/>
      <c r="J43" s="98"/>
      <c r="K43" s="99"/>
      <c r="L43" s="100" t="s">
        <v>95</v>
      </c>
      <c r="M43" s="99"/>
      <c r="N43" s="79">
        <v>17</v>
      </c>
    </row>
    <row r="44" spans="2:14" ht="38.1" customHeight="1" thickBot="1">
      <c r="B44" s="9"/>
      <c r="C44" s="12"/>
      <c r="D44" s="9"/>
      <c r="E44" s="23"/>
      <c r="F44" s="141"/>
      <c r="H44" s="7"/>
      <c r="I44" s="7"/>
      <c r="J44" s="7"/>
      <c r="K44" s="8"/>
      <c r="L44" s="8"/>
      <c r="M44" s="8"/>
      <c r="N44" s="7"/>
    </row>
    <row r="45" spans="2:14" ht="38.1" customHeight="1">
      <c r="B45" s="146" t="s">
        <v>29</v>
      </c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8"/>
    </row>
    <row r="46" spans="2:14" ht="38.1" customHeight="1" thickBo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1"/>
    </row>
  </sheetData>
  <sortState ref="B28:N43">
    <sortCondition ref="N28:N43"/>
  </sortState>
  <dataConsolidate/>
  <mergeCells count="16">
    <mergeCell ref="K3:N3"/>
    <mergeCell ref="M6:N6"/>
    <mergeCell ref="B7:B8"/>
    <mergeCell ref="E7:F7"/>
    <mergeCell ref="H7:J7"/>
    <mergeCell ref="L7:L8"/>
    <mergeCell ref="C7:D7"/>
    <mergeCell ref="B45:N46"/>
    <mergeCell ref="M25:N25"/>
    <mergeCell ref="N7:N8"/>
    <mergeCell ref="B26:B27"/>
    <mergeCell ref="E26:F26"/>
    <mergeCell ref="H26:J26"/>
    <mergeCell ref="L26:L27"/>
    <mergeCell ref="N26:N27"/>
    <mergeCell ref="C26:D26"/>
  </mergeCells>
  <phoneticPr fontId="3" type="noConversion"/>
  <printOptions horizontalCentered="1"/>
  <pageMargins left="0.23622047244094491" right="0.23622047244094491" top="0.39370078740157483" bottom="0.39370078740157483" header="0" footer="0"/>
  <pageSetup paperSize="9" scale="4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N51"/>
  <sheetViews>
    <sheetView view="pageBreakPreview" zoomScale="40" zoomScaleNormal="40" zoomScaleSheetLayoutView="40" workbookViewId="0">
      <selection activeCell="Q3" sqref="Q3"/>
    </sheetView>
  </sheetViews>
  <sheetFormatPr defaultRowHeight="38.1" customHeight="1"/>
  <cols>
    <col min="1" max="1" width="7.33203125" style="24" customWidth="1"/>
    <col min="2" max="2" width="8.5546875" style="24" customWidth="1"/>
    <col min="3" max="3" width="41.5546875" style="28" customWidth="1"/>
    <col min="4" max="4" width="46.21875" style="27" bestFit="1" customWidth="1"/>
    <col min="5" max="5" width="14.77734375" style="29" customWidth="1"/>
    <col min="6" max="6" width="14.77734375" style="130" customWidth="1"/>
    <col min="7" max="7" width="2.77734375" style="24" customWidth="1"/>
    <col min="8" max="10" width="9.109375" style="24" customWidth="1"/>
    <col min="11" max="14" width="14.77734375" style="24" customWidth="1"/>
    <col min="15" max="16384" width="8.88671875" style="24"/>
  </cols>
  <sheetData>
    <row r="1" spans="2:14" ht="38.1" customHeight="1">
      <c r="H1" s="30"/>
      <c r="I1" s="30"/>
      <c r="J1" s="30"/>
      <c r="K1" s="31"/>
      <c r="L1" s="31"/>
      <c r="M1" s="31"/>
      <c r="N1" s="30"/>
    </row>
    <row r="2" spans="2:14" ht="69.75">
      <c r="B2" s="32" t="s">
        <v>22</v>
      </c>
      <c r="C2" s="32"/>
      <c r="D2" s="32"/>
      <c r="E2" s="32"/>
      <c r="F2" s="131"/>
      <c r="G2" s="32"/>
      <c r="H2" s="32"/>
      <c r="I2" s="32"/>
      <c r="J2" s="32"/>
      <c r="K2" s="32"/>
      <c r="L2" s="32"/>
      <c r="M2" s="32"/>
      <c r="N2" s="33" t="s">
        <v>86</v>
      </c>
    </row>
    <row r="3" spans="2:14" ht="38.1" customHeight="1">
      <c r="B3" s="32"/>
      <c r="C3" s="32"/>
      <c r="D3" s="32"/>
      <c r="E3" s="32"/>
      <c r="F3" s="131"/>
      <c r="G3" s="32"/>
      <c r="H3" s="32"/>
      <c r="I3" s="32"/>
      <c r="J3" s="186" t="s">
        <v>101</v>
      </c>
      <c r="K3" s="186"/>
      <c r="L3" s="186"/>
      <c r="M3" s="186"/>
      <c r="N3" s="186"/>
    </row>
    <row r="4" spans="2:14" s="25" customFormat="1" ht="38.1" customHeight="1" thickBot="1">
      <c r="C4" s="45"/>
      <c r="D4" s="46"/>
      <c r="E4" s="48"/>
      <c r="F4" s="132"/>
      <c r="H4" s="34" t="s">
        <v>1</v>
      </c>
      <c r="I4" s="30"/>
      <c r="J4" s="30"/>
      <c r="K4" s="31"/>
      <c r="L4" s="31"/>
      <c r="M4" s="31"/>
      <c r="N4" s="30"/>
    </row>
    <row r="5" spans="2:14" s="25" customFormat="1" ht="38.1" customHeight="1" thickBot="1">
      <c r="B5" s="35" t="s">
        <v>14</v>
      </c>
      <c r="C5" s="45"/>
      <c r="D5" s="46"/>
      <c r="E5" s="48"/>
      <c r="F5" s="132"/>
      <c r="H5" s="56">
        <v>11</v>
      </c>
      <c r="I5" s="57">
        <v>0</v>
      </c>
      <c r="J5" s="58">
        <v>0</v>
      </c>
      <c r="K5" s="31"/>
      <c r="L5" s="31"/>
      <c r="M5" s="31"/>
      <c r="N5" s="30"/>
    </row>
    <row r="6" spans="2:14" s="26" customFormat="1" ht="38.1" customHeight="1" thickBot="1">
      <c r="F6" s="133"/>
      <c r="H6" s="30"/>
      <c r="I6" s="30"/>
      <c r="J6" s="30"/>
      <c r="K6" s="31"/>
      <c r="L6" s="31"/>
      <c r="M6" s="168"/>
      <c r="N6" s="167"/>
    </row>
    <row r="7" spans="2:14" s="26" customFormat="1" ht="38.1" customHeight="1">
      <c r="B7" s="155" t="s">
        <v>23</v>
      </c>
      <c r="C7" s="165" t="s">
        <v>3</v>
      </c>
      <c r="D7" s="166"/>
      <c r="E7" s="171" t="s">
        <v>5</v>
      </c>
      <c r="F7" s="172"/>
      <c r="H7" s="173" t="s">
        <v>6</v>
      </c>
      <c r="I7" s="174"/>
      <c r="J7" s="174"/>
      <c r="K7" s="67" t="s">
        <v>7</v>
      </c>
      <c r="L7" s="162" t="s">
        <v>28</v>
      </c>
      <c r="M7" s="51" t="s">
        <v>8</v>
      </c>
      <c r="N7" s="153" t="s">
        <v>13</v>
      </c>
    </row>
    <row r="8" spans="2:14" s="26" customFormat="1" ht="38.1" customHeight="1" thickBot="1">
      <c r="B8" s="177"/>
      <c r="C8" s="108" t="s">
        <v>26</v>
      </c>
      <c r="D8" s="108" t="s">
        <v>27</v>
      </c>
      <c r="E8" s="109" t="s">
        <v>87</v>
      </c>
      <c r="F8" s="134" t="s">
        <v>0</v>
      </c>
      <c r="H8" s="52" t="s">
        <v>9</v>
      </c>
      <c r="I8" s="53" t="s">
        <v>10</v>
      </c>
      <c r="J8" s="53" t="s">
        <v>11</v>
      </c>
      <c r="K8" s="54" t="s">
        <v>12</v>
      </c>
      <c r="L8" s="163"/>
      <c r="M8" s="54" t="s">
        <v>12</v>
      </c>
      <c r="N8" s="164"/>
    </row>
    <row r="9" spans="2:14" ht="38.1" customHeight="1">
      <c r="B9" s="119">
        <v>9</v>
      </c>
      <c r="C9" s="143" t="s">
        <v>50</v>
      </c>
      <c r="D9" s="144" t="s">
        <v>51</v>
      </c>
      <c r="E9" s="107">
        <v>634.9</v>
      </c>
      <c r="F9" s="135">
        <f t="shared" ref="F9:F22" si="0">675/E9</f>
        <v>1.0631595526854623</v>
      </c>
      <c r="H9" s="37">
        <v>12</v>
      </c>
      <c r="I9" s="38">
        <v>20</v>
      </c>
      <c r="J9" s="38">
        <v>9</v>
      </c>
      <c r="K9" s="39">
        <f t="shared" ref="K9:K21" si="1">(H9*3600+I9*60+J9)-(H$5*3600+I$5*60+J$5)</f>
        <v>4809</v>
      </c>
      <c r="L9" s="36">
        <f t="shared" ref="L9:L21" si="2">RANK(K9,K$9:K$22,1)</f>
        <v>2</v>
      </c>
      <c r="M9" s="39">
        <f t="shared" ref="M9:M21" si="3">$F9*K9</f>
        <v>5112.734288864388</v>
      </c>
      <c r="N9" s="63">
        <f t="shared" ref="N9:N21" si="4">RANK(M9,M$9:M$22,1)</f>
        <v>1</v>
      </c>
    </row>
    <row r="10" spans="2:14" ht="38.1" customHeight="1">
      <c r="B10" s="120">
        <v>11</v>
      </c>
      <c r="C10" s="102" t="s">
        <v>47</v>
      </c>
      <c r="D10" s="88" t="s">
        <v>15</v>
      </c>
      <c r="E10" s="20">
        <v>628.29999999999995</v>
      </c>
      <c r="F10" s="136">
        <f t="shared" si="0"/>
        <v>1.0743275505331848</v>
      </c>
      <c r="H10" s="90">
        <v>12</v>
      </c>
      <c r="I10" s="91">
        <v>21</v>
      </c>
      <c r="J10" s="91">
        <v>27</v>
      </c>
      <c r="K10" s="92">
        <f t="shared" si="1"/>
        <v>4887</v>
      </c>
      <c r="L10" s="93">
        <f t="shared" si="2"/>
        <v>3</v>
      </c>
      <c r="M10" s="92">
        <f t="shared" si="3"/>
        <v>5250.2387394556745</v>
      </c>
      <c r="N10" s="105">
        <f t="shared" si="4"/>
        <v>2</v>
      </c>
    </row>
    <row r="11" spans="2:14" ht="38.1" customHeight="1">
      <c r="B11" s="120">
        <v>1</v>
      </c>
      <c r="C11" s="102" t="s">
        <v>40</v>
      </c>
      <c r="D11" s="88" t="s">
        <v>41</v>
      </c>
      <c r="E11" s="20">
        <v>593.79999999999995</v>
      </c>
      <c r="F11" s="136">
        <f t="shared" si="0"/>
        <v>1.1367463792522736</v>
      </c>
      <c r="H11" s="90">
        <v>12</v>
      </c>
      <c r="I11" s="91">
        <v>18</v>
      </c>
      <c r="J11" s="91">
        <v>44</v>
      </c>
      <c r="K11" s="92">
        <f t="shared" si="1"/>
        <v>4724</v>
      </c>
      <c r="L11" s="93">
        <f t="shared" si="2"/>
        <v>1</v>
      </c>
      <c r="M11" s="92">
        <f t="shared" si="3"/>
        <v>5369.9898955877406</v>
      </c>
      <c r="N11" s="105">
        <f t="shared" si="4"/>
        <v>3</v>
      </c>
    </row>
    <row r="12" spans="2:14" ht="38.1" customHeight="1">
      <c r="B12" s="120">
        <v>15</v>
      </c>
      <c r="C12" s="102" t="s">
        <v>33</v>
      </c>
      <c r="D12" s="88" t="s">
        <v>34</v>
      </c>
      <c r="E12" s="20">
        <v>623.79999999999995</v>
      </c>
      <c r="F12" s="136">
        <f t="shared" si="0"/>
        <v>1.0820775889708241</v>
      </c>
      <c r="H12" s="90">
        <v>12</v>
      </c>
      <c r="I12" s="91">
        <v>22</v>
      </c>
      <c r="J12" s="91">
        <v>55</v>
      </c>
      <c r="K12" s="92">
        <f t="shared" si="1"/>
        <v>4975</v>
      </c>
      <c r="L12" s="93">
        <f t="shared" si="2"/>
        <v>4</v>
      </c>
      <c r="M12" s="92">
        <f t="shared" si="3"/>
        <v>5383.3360051298496</v>
      </c>
      <c r="N12" s="105">
        <f t="shared" si="4"/>
        <v>4</v>
      </c>
    </row>
    <row r="13" spans="2:14" ht="38.1" customHeight="1">
      <c r="B13" s="120">
        <v>12</v>
      </c>
      <c r="C13" s="102" t="s">
        <v>48</v>
      </c>
      <c r="D13" s="88" t="s">
        <v>49</v>
      </c>
      <c r="E13" s="20">
        <v>672.4</v>
      </c>
      <c r="F13" s="136">
        <f t="shared" si="0"/>
        <v>1.003866745984533</v>
      </c>
      <c r="H13" s="90">
        <v>12</v>
      </c>
      <c r="I13" s="91">
        <v>29</v>
      </c>
      <c r="J13" s="91">
        <v>26</v>
      </c>
      <c r="K13" s="92">
        <f t="shared" si="1"/>
        <v>5366</v>
      </c>
      <c r="L13" s="93">
        <f t="shared" si="2"/>
        <v>7</v>
      </c>
      <c r="M13" s="92">
        <f t="shared" si="3"/>
        <v>5386.7489589530041</v>
      </c>
      <c r="N13" s="105">
        <f t="shared" si="4"/>
        <v>5</v>
      </c>
    </row>
    <row r="14" spans="2:14" ht="38.1" customHeight="1">
      <c r="B14" s="120">
        <v>14</v>
      </c>
      <c r="C14" s="102" t="s">
        <v>54</v>
      </c>
      <c r="D14" s="88" t="s">
        <v>55</v>
      </c>
      <c r="E14" s="20">
        <v>656.2</v>
      </c>
      <c r="F14" s="136">
        <f t="shared" si="0"/>
        <v>1.0286498018896677</v>
      </c>
      <c r="H14" s="41">
        <v>12</v>
      </c>
      <c r="I14" s="42">
        <v>28</v>
      </c>
      <c r="J14" s="42">
        <v>32</v>
      </c>
      <c r="K14" s="43">
        <f t="shared" si="1"/>
        <v>5312</v>
      </c>
      <c r="L14" s="44">
        <f t="shared" si="2"/>
        <v>6</v>
      </c>
      <c r="M14" s="43">
        <f t="shared" si="3"/>
        <v>5464.187747637915</v>
      </c>
      <c r="N14" s="64">
        <f t="shared" si="4"/>
        <v>6</v>
      </c>
    </row>
    <row r="15" spans="2:14" ht="38.1" customHeight="1">
      <c r="B15" s="120">
        <v>10</v>
      </c>
      <c r="C15" s="59" t="s">
        <v>52</v>
      </c>
      <c r="D15" s="88" t="s">
        <v>53</v>
      </c>
      <c r="E15" s="20">
        <v>639.29999999999995</v>
      </c>
      <c r="F15" s="136">
        <f t="shared" si="0"/>
        <v>1.0558423275457531</v>
      </c>
      <c r="H15" s="90">
        <v>12</v>
      </c>
      <c r="I15" s="91">
        <v>30</v>
      </c>
      <c r="J15" s="91">
        <v>58</v>
      </c>
      <c r="K15" s="92">
        <f t="shared" si="1"/>
        <v>5458</v>
      </c>
      <c r="L15" s="93">
        <f t="shared" si="2"/>
        <v>8</v>
      </c>
      <c r="M15" s="92">
        <f t="shared" si="3"/>
        <v>5762.7874237447204</v>
      </c>
      <c r="N15" s="105">
        <f t="shared" si="4"/>
        <v>7</v>
      </c>
    </row>
    <row r="16" spans="2:14" ht="38.1" customHeight="1">
      <c r="B16" s="120">
        <v>5</v>
      </c>
      <c r="C16" s="59" t="s">
        <v>32</v>
      </c>
      <c r="D16" s="88" t="s">
        <v>42</v>
      </c>
      <c r="E16" s="20">
        <v>609</v>
      </c>
      <c r="F16" s="136">
        <f t="shared" si="0"/>
        <v>1.1083743842364533</v>
      </c>
      <c r="H16" s="90">
        <v>12</v>
      </c>
      <c r="I16" s="91">
        <v>27</v>
      </c>
      <c r="J16" s="91">
        <v>8</v>
      </c>
      <c r="K16" s="92">
        <f t="shared" si="1"/>
        <v>5228</v>
      </c>
      <c r="L16" s="93">
        <f t="shared" si="2"/>
        <v>5</v>
      </c>
      <c r="M16" s="92">
        <f t="shared" si="3"/>
        <v>5794.5812807881775</v>
      </c>
      <c r="N16" s="105">
        <f t="shared" si="4"/>
        <v>8</v>
      </c>
    </row>
    <row r="17" spans="2:14" ht="38.1" customHeight="1">
      <c r="B17" s="120">
        <v>4</v>
      </c>
      <c r="C17" s="102" t="s">
        <v>58</v>
      </c>
      <c r="D17" s="88" t="s">
        <v>59</v>
      </c>
      <c r="E17" s="20">
        <v>667.2</v>
      </c>
      <c r="F17" s="136">
        <f t="shared" si="0"/>
        <v>1.0116906474820144</v>
      </c>
      <c r="H17" s="90">
        <v>12</v>
      </c>
      <c r="I17" s="91">
        <v>37</v>
      </c>
      <c r="J17" s="91">
        <v>42</v>
      </c>
      <c r="K17" s="92">
        <f t="shared" si="1"/>
        <v>5862</v>
      </c>
      <c r="L17" s="93">
        <f t="shared" si="2"/>
        <v>10</v>
      </c>
      <c r="M17" s="92">
        <f t="shared" si="3"/>
        <v>5930.5305755395684</v>
      </c>
      <c r="N17" s="105">
        <f t="shared" si="4"/>
        <v>9</v>
      </c>
    </row>
    <row r="18" spans="2:14" ht="38.1" customHeight="1">
      <c r="B18" s="120">
        <v>13</v>
      </c>
      <c r="C18" s="102" t="s">
        <v>56</v>
      </c>
      <c r="D18" s="88" t="s">
        <v>57</v>
      </c>
      <c r="E18" s="20">
        <v>634.20000000000005</v>
      </c>
      <c r="F18" s="136">
        <f t="shared" si="0"/>
        <v>1.064333017975402</v>
      </c>
      <c r="H18" s="90">
        <v>12</v>
      </c>
      <c r="I18" s="91">
        <v>36</v>
      </c>
      <c r="J18" s="91">
        <v>47</v>
      </c>
      <c r="K18" s="92">
        <f t="shared" si="1"/>
        <v>5807</v>
      </c>
      <c r="L18" s="93">
        <f t="shared" si="2"/>
        <v>9</v>
      </c>
      <c r="M18" s="92">
        <f t="shared" si="3"/>
        <v>6180.5818353831592</v>
      </c>
      <c r="N18" s="105">
        <f t="shared" si="4"/>
        <v>10</v>
      </c>
    </row>
    <row r="19" spans="2:14" ht="38.1" customHeight="1">
      <c r="B19" s="120">
        <v>2</v>
      </c>
      <c r="C19" s="102" t="s">
        <v>36</v>
      </c>
      <c r="D19" s="88" t="s">
        <v>37</v>
      </c>
      <c r="E19" s="20">
        <v>653.1</v>
      </c>
      <c r="F19" s="136">
        <f t="shared" si="0"/>
        <v>1.033532384014699</v>
      </c>
      <c r="H19" s="90">
        <v>12</v>
      </c>
      <c r="I19" s="91">
        <v>49</v>
      </c>
      <c r="J19" s="91">
        <v>32</v>
      </c>
      <c r="K19" s="92">
        <f t="shared" si="1"/>
        <v>6572</v>
      </c>
      <c r="L19" s="93">
        <f t="shared" si="2"/>
        <v>11</v>
      </c>
      <c r="M19" s="92">
        <f t="shared" si="3"/>
        <v>6792.374827744602</v>
      </c>
      <c r="N19" s="105">
        <f t="shared" si="4"/>
        <v>11</v>
      </c>
    </row>
    <row r="20" spans="2:14" ht="38.1" customHeight="1">
      <c r="B20" s="120">
        <v>8</v>
      </c>
      <c r="C20" s="59" t="s">
        <v>83</v>
      </c>
      <c r="D20" s="88" t="s">
        <v>35</v>
      </c>
      <c r="E20" s="20">
        <v>693.1</v>
      </c>
      <c r="F20" s="136">
        <f t="shared" si="0"/>
        <v>0.97388544221613038</v>
      </c>
      <c r="H20" s="90">
        <v>12</v>
      </c>
      <c r="I20" s="91">
        <v>58</v>
      </c>
      <c r="J20" s="91">
        <v>37</v>
      </c>
      <c r="K20" s="92">
        <f t="shared" si="1"/>
        <v>7117</v>
      </c>
      <c r="L20" s="93">
        <f t="shared" si="2"/>
        <v>12</v>
      </c>
      <c r="M20" s="92">
        <f t="shared" si="3"/>
        <v>6931.1426922521996</v>
      </c>
      <c r="N20" s="105">
        <f t="shared" si="4"/>
        <v>12</v>
      </c>
    </row>
    <row r="21" spans="2:14" ht="38.1" customHeight="1">
      <c r="B21" s="120">
        <v>7</v>
      </c>
      <c r="C21" s="60" t="s">
        <v>43</v>
      </c>
      <c r="D21" s="94" t="s">
        <v>44</v>
      </c>
      <c r="E21" s="20">
        <v>660.7</v>
      </c>
      <c r="F21" s="136">
        <f t="shared" si="0"/>
        <v>1.0216437112153776</v>
      </c>
      <c r="H21" s="41">
        <v>14</v>
      </c>
      <c r="I21" s="42">
        <v>6</v>
      </c>
      <c r="J21" s="42">
        <v>23</v>
      </c>
      <c r="K21" s="43">
        <f t="shared" si="1"/>
        <v>11183</v>
      </c>
      <c r="L21" s="44">
        <f t="shared" si="2"/>
        <v>13</v>
      </c>
      <c r="M21" s="43">
        <f t="shared" si="3"/>
        <v>11425.041622521567</v>
      </c>
      <c r="N21" s="64">
        <f t="shared" si="4"/>
        <v>13</v>
      </c>
    </row>
    <row r="22" spans="2:14" ht="38.1" customHeight="1" thickBot="1">
      <c r="B22" s="121">
        <v>6</v>
      </c>
      <c r="C22" s="103" t="s">
        <v>38</v>
      </c>
      <c r="D22" s="95" t="s">
        <v>39</v>
      </c>
      <c r="E22" s="21">
        <v>705</v>
      </c>
      <c r="F22" s="137">
        <f t="shared" si="0"/>
        <v>0.95744680851063835</v>
      </c>
      <c r="H22" s="97"/>
      <c r="I22" s="98"/>
      <c r="J22" s="98"/>
      <c r="K22" s="99"/>
      <c r="L22" s="100" t="s">
        <v>103</v>
      </c>
      <c r="M22" s="99"/>
      <c r="N22" s="79"/>
    </row>
    <row r="23" spans="2:14" s="25" customFormat="1" ht="38.1" customHeight="1">
      <c r="C23" s="61"/>
      <c r="D23" s="46"/>
      <c r="E23" s="47"/>
      <c r="F23" s="138"/>
      <c r="N23" s="65"/>
    </row>
    <row r="24" spans="2:14" s="25" customFormat="1" ht="38.1" customHeight="1" thickBot="1">
      <c r="C24" s="61"/>
      <c r="D24" s="46"/>
      <c r="E24" s="47"/>
      <c r="F24" s="138"/>
      <c r="H24" s="34" t="s">
        <v>1</v>
      </c>
      <c r="I24" s="30"/>
      <c r="J24" s="30"/>
      <c r="N24" s="65"/>
    </row>
    <row r="25" spans="2:14" s="25" customFormat="1" ht="38.1" customHeight="1" thickBot="1">
      <c r="B25" s="35" t="s">
        <v>2</v>
      </c>
      <c r="C25" s="45"/>
      <c r="D25" s="46"/>
      <c r="E25" s="47"/>
      <c r="F25" s="138"/>
      <c r="H25" s="56">
        <v>11</v>
      </c>
      <c r="I25" s="57">
        <v>0</v>
      </c>
      <c r="J25" s="58">
        <v>0</v>
      </c>
    </row>
    <row r="26" spans="2:14" s="26" customFormat="1" ht="38.1" customHeight="1" thickBot="1">
      <c r="F26" s="133"/>
      <c r="H26" s="30"/>
      <c r="I26" s="30"/>
      <c r="J26" s="30"/>
      <c r="K26" s="31"/>
      <c r="L26" s="31"/>
      <c r="M26" s="152"/>
      <c r="N26" s="152"/>
    </row>
    <row r="27" spans="2:14" s="26" customFormat="1" ht="38.1" customHeight="1">
      <c r="B27" s="155" t="s">
        <v>23</v>
      </c>
      <c r="C27" s="165" t="s">
        <v>3</v>
      </c>
      <c r="D27" s="166"/>
      <c r="E27" s="157" t="s">
        <v>4</v>
      </c>
      <c r="F27" s="158"/>
      <c r="H27" s="159" t="s">
        <v>6</v>
      </c>
      <c r="I27" s="160"/>
      <c r="J27" s="161"/>
      <c r="K27" s="67" t="s">
        <v>7</v>
      </c>
      <c r="L27" s="162" t="s">
        <v>28</v>
      </c>
      <c r="M27" s="51" t="s">
        <v>8</v>
      </c>
      <c r="N27" s="153" t="s">
        <v>13</v>
      </c>
    </row>
    <row r="28" spans="2:14" s="26" customFormat="1" ht="38.1" customHeight="1" thickBot="1">
      <c r="B28" s="156"/>
      <c r="C28" s="49" t="s">
        <v>26</v>
      </c>
      <c r="D28" s="49" t="s">
        <v>27</v>
      </c>
      <c r="E28" s="55" t="s">
        <v>24</v>
      </c>
      <c r="F28" s="139" t="s">
        <v>25</v>
      </c>
      <c r="H28" s="52" t="s">
        <v>9</v>
      </c>
      <c r="I28" s="53" t="s">
        <v>10</v>
      </c>
      <c r="J28" s="53" t="s">
        <v>11</v>
      </c>
      <c r="K28" s="54" t="s">
        <v>12</v>
      </c>
      <c r="L28" s="163"/>
      <c r="M28" s="54" t="s">
        <v>12</v>
      </c>
      <c r="N28" s="164"/>
    </row>
    <row r="29" spans="2:14" ht="38.1" customHeight="1">
      <c r="B29" s="122">
        <v>21</v>
      </c>
      <c r="C29" s="101" t="s">
        <v>16</v>
      </c>
      <c r="D29" s="83" t="s">
        <v>21</v>
      </c>
      <c r="E29" s="84">
        <v>47.5</v>
      </c>
      <c r="F29" s="140">
        <f t="shared" ref="F29:F42" si="5">650/(550+$E29)</f>
        <v>1.0878661087866108</v>
      </c>
      <c r="H29" s="85">
        <v>12</v>
      </c>
      <c r="I29" s="86">
        <v>29</v>
      </c>
      <c r="J29" s="86">
        <v>12</v>
      </c>
      <c r="K29" s="87">
        <f t="shared" ref="K29:K39" si="6">(H29*3600+I29*60+J29)-(H$25*3600+I$25*60+J$25)</f>
        <v>5352</v>
      </c>
      <c r="L29" s="82">
        <f t="shared" ref="L29:L39" si="7">RANK(K29,K$29:K$42,1)</f>
        <v>1</v>
      </c>
      <c r="M29" s="87">
        <f t="shared" ref="M29:M34" si="8">$F29*K29</f>
        <v>5822.2594142259413</v>
      </c>
      <c r="N29" s="104">
        <f t="shared" ref="N29:N39" si="9">RANK(M29,M$29:M$42,1)</f>
        <v>1</v>
      </c>
    </row>
    <row r="30" spans="2:14" ht="38.1" customHeight="1">
      <c r="B30" s="120">
        <v>30</v>
      </c>
      <c r="C30" s="102" t="s">
        <v>76</v>
      </c>
      <c r="D30" s="88" t="s">
        <v>78</v>
      </c>
      <c r="E30" s="89">
        <v>120</v>
      </c>
      <c r="F30" s="136">
        <f t="shared" si="5"/>
        <v>0.97014925373134331</v>
      </c>
      <c r="G30" s="27"/>
      <c r="H30" s="90">
        <v>12</v>
      </c>
      <c r="I30" s="91">
        <v>47</v>
      </c>
      <c r="J30" s="91">
        <v>30</v>
      </c>
      <c r="K30" s="92">
        <f t="shared" si="6"/>
        <v>6450</v>
      </c>
      <c r="L30" s="93">
        <f t="shared" si="7"/>
        <v>5</v>
      </c>
      <c r="M30" s="92">
        <f t="shared" si="8"/>
        <v>6257.4626865671644</v>
      </c>
      <c r="N30" s="105">
        <f t="shared" si="9"/>
        <v>2</v>
      </c>
    </row>
    <row r="31" spans="2:14" ht="38.1" customHeight="1">
      <c r="B31" s="120">
        <v>32</v>
      </c>
      <c r="C31" s="102" t="s">
        <v>73</v>
      </c>
      <c r="D31" s="88" t="s">
        <v>74</v>
      </c>
      <c r="E31" s="89">
        <v>89.5</v>
      </c>
      <c r="F31" s="136">
        <f t="shared" si="5"/>
        <v>1.0164190774042221</v>
      </c>
      <c r="H31" s="90">
        <v>12</v>
      </c>
      <c r="I31" s="91">
        <v>45</v>
      </c>
      <c r="J31" s="91">
        <v>40</v>
      </c>
      <c r="K31" s="92">
        <f t="shared" si="6"/>
        <v>6340</v>
      </c>
      <c r="L31" s="93">
        <f t="shared" si="7"/>
        <v>4</v>
      </c>
      <c r="M31" s="92">
        <f t="shared" si="8"/>
        <v>6444.0969507427681</v>
      </c>
      <c r="N31" s="105">
        <f t="shared" si="9"/>
        <v>3</v>
      </c>
    </row>
    <row r="32" spans="2:14" ht="38.1" customHeight="1">
      <c r="B32" s="120">
        <v>23</v>
      </c>
      <c r="C32" s="102" t="s">
        <v>60</v>
      </c>
      <c r="D32" s="88" t="s">
        <v>61</v>
      </c>
      <c r="E32" s="89">
        <v>52.5</v>
      </c>
      <c r="F32" s="136">
        <f t="shared" si="5"/>
        <v>1.0788381742738589</v>
      </c>
      <c r="H32" s="90">
        <v>12</v>
      </c>
      <c r="I32" s="91">
        <v>42</v>
      </c>
      <c r="J32" s="91">
        <v>41</v>
      </c>
      <c r="K32" s="92">
        <f t="shared" si="6"/>
        <v>6161</v>
      </c>
      <c r="L32" s="93">
        <f t="shared" si="7"/>
        <v>3</v>
      </c>
      <c r="M32" s="92">
        <f t="shared" si="8"/>
        <v>6646.7219917012444</v>
      </c>
      <c r="N32" s="105">
        <f t="shared" si="9"/>
        <v>4</v>
      </c>
    </row>
    <row r="33" spans="2:14" ht="38.1" customHeight="1">
      <c r="B33" s="120">
        <v>33</v>
      </c>
      <c r="C33" s="102" t="s">
        <v>69</v>
      </c>
      <c r="D33" s="88" t="s">
        <v>70</v>
      </c>
      <c r="E33" s="89">
        <v>123</v>
      </c>
      <c r="F33" s="136">
        <f t="shared" si="5"/>
        <v>0.96582466567607728</v>
      </c>
      <c r="H33" s="90">
        <v>12</v>
      </c>
      <c r="I33" s="91">
        <v>54</v>
      </c>
      <c r="J33" s="91">
        <v>45</v>
      </c>
      <c r="K33" s="92">
        <f t="shared" si="6"/>
        <v>6885</v>
      </c>
      <c r="L33" s="93">
        <f t="shared" si="7"/>
        <v>6</v>
      </c>
      <c r="M33" s="92">
        <f t="shared" si="8"/>
        <v>6649.7028231797922</v>
      </c>
      <c r="N33" s="105">
        <f t="shared" si="9"/>
        <v>5</v>
      </c>
    </row>
    <row r="34" spans="2:14" ht="38.1" customHeight="1">
      <c r="B34" s="120">
        <v>22</v>
      </c>
      <c r="C34" s="102" t="s">
        <v>62</v>
      </c>
      <c r="D34" s="88" t="s">
        <v>63</v>
      </c>
      <c r="E34" s="89">
        <v>42</v>
      </c>
      <c r="F34" s="136">
        <f t="shared" si="5"/>
        <v>1.097972972972973</v>
      </c>
      <c r="H34" s="90">
        <v>12</v>
      </c>
      <c r="I34" s="91">
        <v>42</v>
      </c>
      <c r="J34" s="91">
        <v>22</v>
      </c>
      <c r="K34" s="92">
        <f t="shared" si="6"/>
        <v>6142</v>
      </c>
      <c r="L34" s="93">
        <f t="shared" si="7"/>
        <v>2</v>
      </c>
      <c r="M34" s="92">
        <f t="shared" si="8"/>
        <v>6743.75</v>
      </c>
      <c r="N34" s="105">
        <f t="shared" si="9"/>
        <v>6</v>
      </c>
    </row>
    <row r="35" spans="2:14" ht="38.1" customHeight="1">
      <c r="B35" s="120">
        <v>28</v>
      </c>
      <c r="C35" s="102" t="s">
        <v>71</v>
      </c>
      <c r="D35" s="88" t="s">
        <v>72</v>
      </c>
      <c r="E35" s="89">
        <v>196</v>
      </c>
      <c r="F35" s="136">
        <f t="shared" si="5"/>
        <v>0.87131367292225204</v>
      </c>
      <c r="H35" s="90">
        <v>13</v>
      </c>
      <c r="I35" s="91">
        <v>5</v>
      </c>
      <c r="J35" s="91">
        <v>45</v>
      </c>
      <c r="K35" s="92">
        <f t="shared" si="6"/>
        <v>7545</v>
      </c>
      <c r="L35" s="93">
        <f t="shared" si="7"/>
        <v>8</v>
      </c>
      <c r="M35" s="92">
        <f>$F35*K35*1.05</f>
        <v>6902.7647453083118</v>
      </c>
      <c r="N35" s="105">
        <f t="shared" si="9"/>
        <v>7</v>
      </c>
    </row>
    <row r="36" spans="2:14" ht="38.1" customHeight="1">
      <c r="B36" s="120">
        <v>25</v>
      </c>
      <c r="C36" s="102" t="s">
        <v>102</v>
      </c>
      <c r="D36" s="88" t="s">
        <v>64</v>
      </c>
      <c r="E36" s="89">
        <v>132</v>
      </c>
      <c r="F36" s="136">
        <f t="shared" si="5"/>
        <v>0.95307917888563054</v>
      </c>
      <c r="H36" s="90">
        <v>13</v>
      </c>
      <c r="I36" s="91">
        <v>4</v>
      </c>
      <c r="J36" s="91">
        <v>10</v>
      </c>
      <c r="K36" s="92">
        <f t="shared" si="6"/>
        <v>7450</v>
      </c>
      <c r="L36" s="93">
        <f t="shared" si="7"/>
        <v>7</v>
      </c>
      <c r="M36" s="92">
        <f>$F36*K36</f>
        <v>7100.4398826979477</v>
      </c>
      <c r="N36" s="105">
        <f t="shared" si="9"/>
        <v>8</v>
      </c>
    </row>
    <row r="37" spans="2:14" ht="38.1" customHeight="1">
      <c r="B37" s="120">
        <v>27</v>
      </c>
      <c r="C37" s="102" t="s">
        <v>79</v>
      </c>
      <c r="D37" s="88" t="s">
        <v>80</v>
      </c>
      <c r="E37" s="89">
        <v>177</v>
      </c>
      <c r="F37" s="136">
        <f t="shared" si="5"/>
        <v>0.89408528198074277</v>
      </c>
      <c r="H37" s="90">
        <v>13</v>
      </c>
      <c r="I37" s="91">
        <v>21</v>
      </c>
      <c r="J37" s="91">
        <v>47</v>
      </c>
      <c r="K37" s="92">
        <f t="shared" si="6"/>
        <v>8507</v>
      </c>
      <c r="L37" s="93">
        <f t="shared" si="7"/>
        <v>9</v>
      </c>
      <c r="M37" s="92">
        <f>$F37*K37</f>
        <v>7605.9834938101785</v>
      </c>
      <c r="N37" s="105">
        <f t="shared" si="9"/>
        <v>9</v>
      </c>
    </row>
    <row r="38" spans="2:14" s="27" customFormat="1" ht="38.1" customHeight="1">
      <c r="B38" s="120">
        <v>26</v>
      </c>
      <c r="C38" s="102" t="s">
        <v>92</v>
      </c>
      <c r="D38" s="88" t="s">
        <v>19</v>
      </c>
      <c r="E38" s="89">
        <v>164.1</v>
      </c>
      <c r="F38" s="136">
        <f t="shared" si="5"/>
        <v>0.91023666153199834</v>
      </c>
      <c r="G38" s="81"/>
      <c r="H38" s="90">
        <v>13</v>
      </c>
      <c r="I38" s="91">
        <v>41</v>
      </c>
      <c r="J38" s="91">
        <v>20</v>
      </c>
      <c r="K38" s="92">
        <f t="shared" si="6"/>
        <v>9680</v>
      </c>
      <c r="L38" s="93">
        <f t="shared" si="7"/>
        <v>10</v>
      </c>
      <c r="M38" s="92">
        <f>$F38*K38*1.05</f>
        <v>9251.6454278112324</v>
      </c>
      <c r="N38" s="105">
        <f t="shared" si="9"/>
        <v>10</v>
      </c>
    </row>
    <row r="39" spans="2:14" s="27" customFormat="1" ht="38.1" customHeight="1">
      <c r="B39" s="120">
        <v>34</v>
      </c>
      <c r="C39" s="102" t="s">
        <v>93</v>
      </c>
      <c r="D39" s="88" t="s">
        <v>94</v>
      </c>
      <c r="E39" s="89">
        <v>99.3</v>
      </c>
      <c r="F39" s="136">
        <f t="shared" si="5"/>
        <v>1.0010780840905591</v>
      </c>
      <c r="G39" s="24"/>
      <c r="H39" s="90">
        <v>13</v>
      </c>
      <c r="I39" s="91">
        <v>46</v>
      </c>
      <c r="J39" s="91">
        <v>0</v>
      </c>
      <c r="K39" s="92">
        <f t="shared" si="6"/>
        <v>9960</v>
      </c>
      <c r="L39" s="93">
        <f t="shared" si="7"/>
        <v>11</v>
      </c>
      <c r="M39" s="92">
        <f>$F39*K39*1.05</f>
        <v>10469.274603419066</v>
      </c>
      <c r="N39" s="105">
        <f t="shared" si="9"/>
        <v>11</v>
      </c>
    </row>
    <row r="40" spans="2:14" s="27" customFormat="1" ht="38.1" customHeight="1">
      <c r="B40" s="120">
        <v>24</v>
      </c>
      <c r="C40" s="102" t="s">
        <v>17</v>
      </c>
      <c r="D40" s="88" t="s">
        <v>18</v>
      </c>
      <c r="E40" s="89">
        <v>108</v>
      </c>
      <c r="F40" s="136">
        <f t="shared" si="5"/>
        <v>0.9878419452887538</v>
      </c>
      <c r="G40" s="24"/>
      <c r="H40" s="90"/>
      <c r="I40" s="91"/>
      <c r="J40" s="91"/>
      <c r="K40" s="92"/>
      <c r="L40" s="93" t="s">
        <v>104</v>
      </c>
      <c r="M40" s="92"/>
      <c r="N40" s="105"/>
    </row>
    <row r="41" spans="2:14" ht="38.1" customHeight="1">
      <c r="B41" s="120">
        <v>29</v>
      </c>
      <c r="C41" s="102" t="s">
        <v>67</v>
      </c>
      <c r="D41" s="88" t="s">
        <v>68</v>
      </c>
      <c r="E41" s="89">
        <v>216</v>
      </c>
      <c r="F41" s="136">
        <f t="shared" si="5"/>
        <v>0.84856396866840733</v>
      </c>
      <c r="H41" s="90"/>
      <c r="I41" s="91"/>
      <c r="J41" s="91"/>
      <c r="K41" s="92"/>
      <c r="L41" s="93" t="s">
        <v>103</v>
      </c>
      <c r="M41" s="92"/>
      <c r="N41" s="105"/>
    </row>
    <row r="42" spans="2:14" s="81" customFormat="1" ht="38.1" customHeight="1" thickBot="1">
      <c r="B42" s="121">
        <v>31</v>
      </c>
      <c r="C42" s="103" t="s">
        <v>75</v>
      </c>
      <c r="D42" s="95" t="s">
        <v>77</v>
      </c>
      <c r="E42" s="96">
        <v>130</v>
      </c>
      <c r="F42" s="137">
        <f t="shared" si="5"/>
        <v>0.95588235294117652</v>
      </c>
      <c r="H42" s="97"/>
      <c r="I42" s="98"/>
      <c r="J42" s="98"/>
      <c r="K42" s="99"/>
      <c r="L42" s="100" t="s">
        <v>103</v>
      </c>
      <c r="M42" s="99"/>
      <c r="N42" s="79"/>
    </row>
    <row r="43" spans="2:14" s="81" customFormat="1" ht="38.1" customHeight="1">
      <c r="B43" s="123"/>
      <c r="C43" s="61"/>
      <c r="D43" s="46"/>
      <c r="E43" s="124"/>
      <c r="F43" s="141"/>
      <c r="H43" s="73"/>
      <c r="I43" s="73"/>
      <c r="J43" s="73"/>
      <c r="K43" s="74"/>
      <c r="L43" s="125"/>
      <c r="M43" s="126"/>
      <c r="N43" s="126"/>
    </row>
    <row r="44" spans="2:14" s="81" customFormat="1" ht="38.1" customHeight="1" thickBot="1">
      <c r="B44" s="191" t="s">
        <v>105</v>
      </c>
      <c r="C44" s="191"/>
      <c r="D44" s="191"/>
      <c r="E44" s="191"/>
      <c r="F44" s="191"/>
      <c r="G44" s="191"/>
      <c r="H44" s="191"/>
      <c r="I44" s="191"/>
      <c r="J44" s="191"/>
      <c r="K44" s="191"/>
      <c r="L44" s="191"/>
      <c r="M44" s="191"/>
      <c r="N44" s="191"/>
    </row>
    <row r="45" spans="2:14" ht="38.1" customHeight="1">
      <c r="B45" s="146" t="s">
        <v>29</v>
      </c>
      <c r="C45" s="18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88"/>
    </row>
    <row r="46" spans="2:14" ht="38.1" customHeight="1" thickBot="1">
      <c r="B46" s="149"/>
      <c r="C46" s="189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90"/>
    </row>
    <row r="47" spans="2:14" ht="38.1" customHeight="1">
      <c r="C47" s="62"/>
      <c r="N47" s="66"/>
    </row>
    <row r="48" spans="2:14" ht="38.1" customHeight="1">
      <c r="C48" s="62"/>
      <c r="N48" s="66"/>
    </row>
    <row r="49" spans="3:14" ht="38.1" customHeight="1">
      <c r="C49" s="62"/>
      <c r="N49" s="66"/>
    </row>
    <row r="50" spans="3:14" ht="38.1" customHeight="1">
      <c r="C50" s="62"/>
      <c r="N50" s="66"/>
    </row>
    <row r="51" spans="3:14" ht="38.1" customHeight="1">
      <c r="C51" s="62"/>
      <c r="N51" s="66"/>
    </row>
  </sheetData>
  <sortState ref="B29:N42">
    <sortCondition ref="N29:N42"/>
  </sortState>
  <dataConsolidate/>
  <mergeCells count="17">
    <mergeCell ref="J3:N3"/>
    <mergeCell ref="B44:N44"/>
    <mergeCell ref="M6:N6"/>
    <mergeCell ref="B7:B8"/>
    <mergeCell ref="C7:D7"/>
    <mergeCell ref="E7:F7"/>
    <mergeCell ref="H7:J7"/>
    <mergeCell ref="L7:L8"/>
    <mergeCell ref="N7:N8"/>
    <mergeCell ref="B45:N46"/>
    <mergeCell ref="M26:N26"/>
    <mergeCell ref="B27:B28"/>
    <mergeCell ref="C27:D27"/>
    <mergeCell ref="E27:F27"/>
    <mergeCell ref="H27:J27"/>
    <mergeCell ref="L27:L28"/>
    <mergeCell ref="N27:N28"/>
  </mergeCells>
  <phoneticPr fontId="3" type="noConversion"/>
  <printOptions horizontalCentered="1"/>
  <pageMargins left="0.23622047244094491" right="0.23622047244094491" top="0.39370078740157483" bottom="0.39370078740157483" header="0" footer="0"/>
  <pageSetup paperSize="9" scale="4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W38"/>
  <sheetViews>
    <sheetView view="pageBreakPreview" zoomScale="40" zoomScaleNormal="40" zoomScaleSheetLayoutView="40" workbookViewId="0">
      <selection activeCell="AI4" sqref="AI4"/>
    </sheetView>
  </sheetViews>
  <sheetFormatPr defaultRowHeight="36" customHeight="1"/>
  <cols>
    <col min="1" max="1" width="7.33203125" style="81" customWidth="1"/>
    <col min="2" max="2" width="8.5546875" style="81" customWidth="1"/>
    <col min="3" max="3" width="27.77734375" style="28" customWidth="1"/>
    <col min="4" max="4" width="40.88671875" style="27" bestFit="1" customWidth="1"/>
    <col min="5" max="5" width="11.77734375" style="29" customWidth="1"/>
    <col min="6" max="6" width="11.77734375" style="192" customWidth="1"/>
    <col min="7" max="7" width="2.77734375" style="81" customWidth="1"/>
    <col min="8" max="10" width="6.77734375" style="81" customWidth="1"/>
    <col min="11" max="14" width="10.77734375" style="81" customWidth="1"/>
    <col min="15" max="15" width="2.77734375" style="81" customWidth="1"/>
    <col min="16" max="18" width="6.77734375" style="81" customWidth="1"/>
    <col min="19" max="22" width="10.77734375" style="81" customWidth="1"/>
    <col min="23" max="23" width="2.77734375" style="81" customWidth="1"/>
    <col min="24" max="26" width="6.77734375" style="81" customWidth="1"/>
    <col min="27" max="30" width="10.77734375" style="81" customWidth="1"/>
    <col min="31" max="31" width="2.77734375" style="81" customWidth="1"/>
    <col min="32" max="34" width="6.77734375" style="81" customWidth="1"/>
    <col min="35" max="38" width="10.77734375" style="81" customWidth="1"/>
    <col min="39" max="39" width="2.77734375" style="81" customWidth="1"/>
    <col min="40" max="42" width="6.77734375" style="81" customWidth="1"/>
    <col min="43" max="46" width="10.77734375" style="81" customWidth="1"/>
    <col min="47" max="47" width="2.77734375" style="81" customWidth="1"/>
    <col min="48" max="49" width="10.77734375" style="81" customWidth="1"/>
    <col min="50" max="16384" width="8.88671875" style="81"/>
  </cols>
  <sheetData>
    <row r="1" spans="2:49" ht="36" customHeight="1">
      <c r="H1" s="73"/>
      <c r="I1" s="73"/>
      <c r="J1" s="73"/>
      <c r="K1" s="74"/>
      <c r="L1" s="74"/>
      <c r="M1" s="74"/>
      <c r="N1" s="73"/>
      <c r="O1" s="193"/>
      <c r="P1" s="73"/>
      <c r="Q1" s="73"/>
      <c r="R1" s="73"/>
      <c r="S1" s="74"/>
      <c r="T1" s="74"/>
      <c r="U1" s="74"/>
      <c r="V1" s="73"/>
      <c r="X1" s="73"/>
      <c r="Y1" s="73"/>
      <c r="Z1" s="73"/>
      <c r="AA1" s="74"/>
      <c r="AB1" s="74"/>
      <c r="AC1" s="74"/>
      <c r="AD1" s="73"/>
      <c r="AE1" s="193"/>
      <c r="AF1" s="73"/>
      <c r="AG1" s="73"/>
      <c r="AH1" s="73"/>
      <c r="AI1" s="74"/>
      <c r="AJ1" s="74"/>
      <c r="AK1" s="74"/>
      <c r="AL1" s="73"/>
      <c r="AN1" s="73"/>
      <c r="AO1" s="73"/>
      <c r="AP1" s="73"/>
      <c r="AQ1" s="74"/>
      <c r="AR1" s="74"/>
      <c r="AS1" s="74"/>
      <c r="AT1" s="73"/>
      <c r="AU1" s="193"/>
      <c r="AV1" s="73"/>
      <c r="AW1" s="194"/>
    </row>
    <row r="2" spans="2:49" ht="69" customHeight="1">
      <c r="B2" s="32" t="s">
        <v>22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193"/>
      <c r="P2" s="73"/>
      <c r="R2" s="73"/>
      <c r="S2" s="74"/>
      <c r="T2" s="195" t="s">
        <v>114</v>
      </c>
      <c r="U2" s="195"/>
      <c r="V2" s="195"/>
      <c r="W2" s="195"/>
      <c r="X2" s="195"/>
      <c r="Y2" s="195"/>
      <c r="Z2" s="195"/>
      <c r="AA2" s="195"/>
      <c r="AB2" s="195"/>
      <c r="AC2" s="195"/>
      <c r="AD2" s="195"/>
      <c r="AE2" s="193"/>
      <c r="AF2" s="73"/>
      <c r="AG2" s="73"/>
      <c r="AH2" s="73"/>
      <c r="AI2" s="74"/>
      <c r="AJ2" s="74"/>
      <c r="AK2" s="74"/>
      <c r="AL2" s="73"/>
      <c r="AM2" s="32"/>
      <c r="AN2" s="32"/>
      <c r="AO2" s="32"/>
      <c r="AP2" s="32"/>
      <c r="AQ2" s="32"/>
      <c r="AR2" s="32"/>
      <c r="AS2" s="32"/>
      <c r="AT2" s="32"/>
      <c r="AU2" s="193"/>
      <c r="AV2" s="73"/>
      <c r="AW2" s="75"/>
    </row>
    <row r="3" spans="2:49" s="25" customFormat="1" ht="38.1" customHeight="1" thickBot="1">
      <c r="C3" s="45"/>
      <c r="D3" s="46"/>
      <c r="E3" s="48"/>
      <c r="F3" s="196"/>
      <c r="H3" s="34" t="s">
        <v>115</v>
      </c>
      <c r="I3" s="73"/>
      <c r="J3" s="73"/>
      <c r="K3" s="74"/>
      <c r="L3" s="74"/>
      <c r="M3" s="74"/>
      <c r="N3" s="73"/>
      <c r="O3" s="193"/>
      <c r="P3" s="34" t="s">
        <v>115</v>
      </c>
      <c r="Q3" s="73"/>
      <c r="R3" s="73"/>
      <c r="S3" s="74"/>
      <c r="T3" s="74"/>
      <c r="U3" s="74"/>
      <c r="V3" s="73"/>
      <c r="X3" s="34" t="s">
        <v>115</v>
      </c>
      <c r="Y3" s="73"/>
      <c r="Z3" s="73"/>
      <c r="AA3" s="197" t="s">
        <v>116</v>
      </c>
      <c r="AB3" s="197"/>
      <c r="AC3" s="197"/>
      <c r="AD3" s="197"/>
      <c r="AE3" s="193"/>
      <c r="AU3" s="193"/>
      <c r="AV3" s="73"/>
      <c r="AW3" s="194"/>
    </row>
    <row r="4" spans="2:49" s="25" customFormat="1" ht="38.1" customHeight="1" thickBot="1">
      <c r="B4" s="35"/>
      <c r="C4" s="45"/>
      <c r="D4" s="46"/>
      <c r="E4" s="48"/>
      <c r="F4" s="196"/>
      <c r="H4" s="198">
        <v>13</v>
      </c>
      <c r="I4" s="199">
        <v>12</v>
      </c>
      <c r="J4" s="200">
        <v>0</v>
      </c>
      <c r="K4" s="74"/>
      <c r="L4" s="74"/>
      <c r="M4" s="74"/>
      <c r="N4" s="73"/>
      <c r="O4" s="193"/>
      <c r="P4" s="198">
        <v>14</v>
      </c>
      <c r="Q4" s="199">
        <v>41</v>
      </c>
      <c r="R4" s="200">
        <v>0</v>
      </c>
      <c r="S4" s="74"/>
      <c r="T4" s="74"/>
      <c r="U4" s="74"/>
      <c r="V4" s="73"/>
      <c r="X4" s="198">
        <v>11</v>
      </c>
      <c r="Y4" s="199">
        <v>33</v>
      </c>
      <c r="Z4" s="200">
        <v>0</v>
      </c>
      <c r="AA4" s="74"/>
      <c r="AB4" s="74"/>
      <c r="AC4" s="74"/>
      <c r="AD4" s="73"/>
      <c r="AE4" s="193"/>
      <c r="AU4" s="193"/>
      <c r="AV4" s="73"/>
      <c r="AW4" s="194"/>
    </row>
    <row r="5" spans="2:49" s="72" customFormat="1" ht="38.1" customHeight="1" thickBot="1">
      <c r="H5" s="73"/>
      <c r="I5" s="73"/>
      <c r="J5" s="73"/>
      <c r="K5" s="74"/>
      <c r="L5" s="74"/>
      <c r="M5" s="152" t="s">
        <v>117</v>
      </c>
      <c r="N5" s="152"/>
      <c r="O5" s="193"/>
      <c r="P5" s="73"/>
      <c r="Q5" s="73"/>
      <c r="R5" s="73"/>
      <c r="S5" s="74"/>
      <c r="T5" s="74"/>
      <c r="U5" s="152" t="s">
        <v>118</v>
      </c>
      <c r="V5" s="152"/>
      <c r="X5" s="73"/>
      <c r="Y5" s="73"/>
      <c r="Z5" s="73"/>
      <c r="AA5" s="74"/>
      <c r="AB5" s="74"/>
      <c r="AC5" s="152" t="s">
        <v>119</v>
      </c>
      <c r="AD5" s="152"/>
      <c r="AE5" s="193"/>
      <c r="AU5" s="193"/>
    </row>
    <row r="6" spans="2:49" s="72" customFormat="1" ht="38.1" customHeight="1">
      <c r="B6" s="155" t="s">
        <v>120</v>
      </c>
      <c r="C6" s="165" t="s">
        <v>121</v>
      </c>
      <c r="D6" s="166"/>
      <c r="E6" s="157" t="s">
        <v>4</v>
      </c>
      <c r="F6" s="158"/>
      <c r="H6" s="159" t="s">
        <v>122</v>
      </c>
      <c r="I6" s="160"/>
      <c r="J6" s="161"/>
      <c r="K6" s="145" t="s">
        <v>123</v>
      </c>
      <c r="L6" s="162" t="s">
        <v>124</v>
      </c>
      <c r="M6" s="201" t="s">
        <v>125</v>
      </c>
      <c r="N6" s="182" t="s">
        <v>126</v>
      </c>
      <c r="O6" s="45"/>
      <c r="P6" s="159" t="s">
        <v>122</v>
      </c>
      <c r="Q6" s="160"/>
      <c r="R6" s="161"/>
      <c r="S6" s="145" t="s">
        <v>123</v>
      </c>
      <c r="T6" s="162" t="s">
        <v>124</v>
      </c>
      <c r="U6" s="201" t="s">
        <v>125</v>
      </c>
      <c r="V6" s="182" t="s">
        <v>126</v>
      </c>
      <c r="X6" s="159" t="s">
        <v>122</v>
      </c>
      <c r="Y6" s="160"/>
      <c r="Z6" s="161"/>
      <c r="AA6" s="145" t="s">
        <v>123</v>
      </c>
      <c r="AB6" s="162" t="s">
        <v>124</v>
      </c>
      <c r="AC6" s="201" t="s">
        <v>125</v>
      </c>
      <c r="AD6" s="182" t="s">
        <v>126</v>
      </c>
      <c r="AE6" s="45"/>
      <c r="AU6" s="45"/>
    </row>
    <row r="7" spans="2:49" s="72" customFormat="1" ht="38.1" customHeight="1" thickBot="1">
      <c r="B7" s="177"/>
      <c r="C7" s="108" t="s">
        <v>127</v>
      </c>
      <c r="D7" s="108" t="s">
        <v>128</v>
      </c>
      <c r="E7" s="202" t="s">
        <v>129</v>
      </c>
      <c r="F7" s="203" t="s">
        <v>130</v>
      </c>
      <c r="H7" s="52" t="s">
        <v>131</v>
      </c>
      <c r="I7" s="53" t="s">
        <v>132</v>
      </c>
      <c r="J7" s="53" t="s">
        <v>133</v>
      </c>
      <c r="K7" s="54" t="s">
        <v>134</v>
      </c>
      <c r="L7" s="204"/>
      <c r="M7" s="54" t="s">
        <v>134</v>
      </c>
      <c r="N7" s="185"/>
      <c r="O7" s="205"/>
      <c r="P7" s="52" t="s">
        <v>131</v>
      </c>
      <c r="Q7" s="53" t="s">
        <v>132</v>
      </c>
      <c r="R7" s="53" t="s">
        <v>133</v>
      </c>
      <c r="S7" s="54" t="s">
        <v>134</v>
      </c>
      <c r="T7" s="204"/>
      <c r="U7" s="54" t="s">
        <v>134</v>
      </c>
      <c r="V7" s="185"/>
      <c r="X7" s="52" t="s">
        <v>131</v>
      </c>
      <c r="Y7" s="53" t="s">
        <v>132</v>
      </c>
      <c r="Z7" s="53" t="s">
        <v>133</v>
      </c>
      <c r="AA7" s="54" t="s">
        <v>134</v>
      </c>
      <c r="AB7" s="204"/>
      <c r="AC7" s="54" t="s">
        <v>134</v>
      </c>
      <c r="AD7" s="185"/>
      <c r="AE7" s="205"/>
      <c r="AU7" s="205"/>
    </row>
    <row r="8" spans="2:49" ht="38.1" customHeight="1">
      <c r="B8" s="122">
        <v>49</v>
      </c>
      <c r="C8" s="101" t="s">
        <v>66</v>
      </c>
      <c r="D8" s="83" t="s">
        <v>65</v>
      </c>
      <c r="E8" s="84">
        <v>120</v>
      </c>
      <c r="F8" s="206">
        <f t="shared" ref="F8:F15" si="0">650/(550+$E8)</f>
        <v>0.97014925373134331</v>
      </c>
      <c r="G8" s="27"/>
      <c r="H8" s="85">
        <v>13</v>
      </c>
      <c r="I8" s="86">
        <v>42</v>
      </c>
      <c r="J8" s="86">
        <v>49</v>
      </c>
      <c r="K8" s="87">
        <f>(H8*3600+I8*60+J8)-(H$4*3600+I$4*60+J$4)</f>
        <v>1849</v>
      </c>
      <c r="L8" s="82">
        <f>RANK(K8,K$8:K$15,1)</f>
        <v>1</v>
      </c>
      <c r="M8" s="87">
        <f>$F8*K8</f>
        <v>1793.8059701492539</v>
      </c>
      <c r="N8" s="104">
        <f>RANK(M8,M$8:M$15,1)</f>
        <v>1</v>
      </c>
      <c r="O8" s="193"/>
      <c r="P8" s="85">
        <v>15</v>
      </c>
      <c r="Q8" s="86">
        <v>26</v>
      </c>
      <c r="R8" s="86">
        <v>21</v>
      </c>
      <c r="S8" s="87">
        <f t="shared" ref="S8:S15" si="1">(P8*3600+Q8*60+R8)-(P$4*3600+Q$4*60+R$4)</f>
        <v>2721</v>
      </c>
      <c r="T8" s="82">
        <f t="shared" ref="T8:T15" si="2">RANK(S8,S$8:S$15,1)</f>
        <v>2</v>
      </c>
      <c r="U8" s="87">
        <f t="shared" ref="U8:U15" si="3">$F8*S8</f>
        <v>2639.7761194029849</v>
      </c>
      <c r="V8" s="104">
        <f t="shared" ref="V8:V15" si="4">RANK(U8,U$8:U$15,1)</f>
        <v>1</v>
      </c>
      <c r="W8" s="27"/>
      <c r="X8" s="85">
        <v>12</v>
      </c>
      <c r="Y8" s="86">
        <v>20</v>
      </c>
      <c r="Z8" s="86">
        <v>36</v>
      </c>
      <c r="AA8" s="87">
        <f t="shared" ref="AA8:AA14" si="5">(X8*3600+Y8*60+Z8)-(X$4*3600+Y$4*60+Z$4)</f>
        <v>2856</v>
      </c>
      <c r="AB8" s="82">
        <f t="shared" ref="AB8:AB14" si="6">RANK(AA8,AA$8:AA$15,1)</f>
        <v>2</v>
      </c>
      <c r="AC8" s="87">
        <f t="shared" ref="AC8:AC14" si="7">$F8*AA8</f>
        <v>2770.7462686567164</v>
      </c>
      <c r="AD8" s="104">
        <f t="shared" ref="AD8:AD14" si="8">RANK(AC8,AC$8:AC$15,1)</f>
        <v>2</v>
      </c>
      <c r="AE8" s="193"/>
      <c r="AU8" s="193"/>
    </row>
    <row r="9" spans="2:49" ht="38.1" customHeight="1">
      <c r="B9" s="120">
        <v>57</v>
      </c>
      <c r="C9" s="102" t="s">
        <v>135</v>
      </c>
      <c r="D9" s="88" t="s">
        <v>136</v>
      </c>
      <c r="E9" s="89">
        <v>59.6</v>
      </c>
      <c r="F9" s="207">
        <f t="shared" si="0"/>
        <v>1.0662729658792651</v>
      </c>
      <c r="H9" s="90">
        <v>13</v>
      </c>
      <c r="I9" s="91">
        <v>58</v>
      </c>
      <c r="J9" s="91">
        <v>12</v>
      </c>
      <c r="K9" s="92">
        <f>(H9*3600+I9*60+J9)-(H$4*3600+I$4*60+J$4)</f>
        <v>2772</v>
      </c>
      <c r="L9" s="93">
        <f>RANK(K9,K$8:K$15,1)</f>
        <v>3</v>
      </c>
      <c r="M9" s="92">
        <f>$F9*K9</f>
        <v>2955.7086614173231</v>
      </c>
      <c r="N9" s="105">
        <f>RANK(M9,M$8:M$15,1)</f>
        <v>3</v>
      </c>
      <c r="O9" s="193"/>
      <c r="P9" s="90">
        <v>15</v>
      </c>
      <c r="Q9" s="91">
        <v>25</v>
      </c>
      <c r="R9" s="91">
        <v>2</v>
      </c>
      <c r="S9" s="92">
        <f t="shared" si="1"/>
        <v>2642</v>
      </c>
      <c r="T9" s="93">
        <f t="shared" si="2"/>
        <v>1</v>
      </c>
      <c r="U9" s="92">
        <f t="shared" si="3"/>
        <v>2817.0931758530182</v>
      </c>
      <c r="V9" s="105">
        <f t="shared" si="4"/>
        <v>2</v>
      </c>
      <c r="X9" s="90">
        <v>12</v>
      </c>
      <c r="Y9" s="91">
        <v>13</v>
      </c>
      <c r="Z9" s="91">
        <v>59</v>
      </c>
      <c r="AA9" s="92">
        <f t="shared" si="5"/>
        <v>2459</v>
      </c>
      <c r="AB9" s="93">
        <f t="shared" si="6"/>
        <v>1</v>
      </c>
      <c r="AC9" s="92">
        <f t="shared" si="7"/>
        <v>2621.9652230971128</v>
      </c>
      <c r="AD9" s="105">
        <f t="shared" si="8"/>
        <v>1</v>
      </c>
      <c r="AE9" s="193"/>
      <c r="AU9" s="193"/>
    </row>
    <row r="10" spans="2:49" ht="38.1" customHeight="1">
      <c r="B10" s="120">
        <v>53</v>
      </c>
      <c r="C10" s="102" t="s">
        <v>20</v>
      </c>
      <c r="D10" s="88" t="s">
        <v>65</v>
      </c>
      <c r="E10" s="89">
        <v>120</v>
      </c>
      <c r="F10" s="207">
        <f t="shared" si="0"/>
        <v>0.97014925373134331</v>
      </c>
      <c r="H10" s="90"/>
      <c r="I10" s="91"/>
      <c r="J10" s="91"/>
      <c r="K10" s="92"/>
      <c r="L10" s="93" t="s">
        <v>137</v>
      </c>
      <c r="M10" s="92">
        <v>9999</v>
      </c>
      <c r="N10" s="105">
        <v>9</v>
      </c>
      <c r="O10" s="193"/>
      <c r="P10" s="90">
        <v>15</v>
      </c>
      <c r="Q10" s="91">
        <v>35</v>
      </c>
      <c r="R10" s="91">
        <v>55</v>
      </c>
      <c r="S10" s="92">
        <f t="shared" si="1"/>
        <v>3295</v>
      </c>
      <c r="T10" s="93">
        <f t="shared" si="2"/>
        <v>4</v>
      </c>
      <c r="U10" s="92">
        <f t="shared" si="3"/>
        <v>3196.6417910447763</v>
      </c>
      <c r="V10" s="105">
        <f t="shared" si="4"/>
        <v>5</v>
      </c>
      <c r="X10" s="90">
        <v>12</v>
      </c>
      <c r="Y10" s="91">
        <v>24</v>
      </c>
      <c r="Z10" s="91">
        <v>53</v>
      </c>
      <c r="AA10" s="92">
        <f t="shared" si="5"/>
        <v>3113</v>
      </c>
      <c r="AB10" s="93">
        <f t="shared" si="6"/>
        <v>3</v>
      </c>
      <c r="AC10" s="92">
        <f t="shared" si="7"/>
        <v>3020.0746268656717</v>
      </c>
      <c r="AD10" s="105">
        <f t="shared" si="8"/>
        <v>3</v>
      </c>
      <c r="AE10" s="193"/>
      <c r="AU10" s="193"/>
    </row>
    <row r="11" spans="2:49" ht="38.1" customHeight="1">
      <c r="B11" s="120">
        <v>55</v>
      </c>
      <c r="C11" s="102" t="s">
        <v>138</v>
      </c>
      <c r="D11" s="88" t="s">
        <v>139</v>
      </c>
      <c r="E11" s="89">
        <v>130.1</v>
      </c>
      <c r="F11" s="207">
        <f t="shared" si="0"/>
        <v>0.955741802676077</v>
      </c>
      <c r="H11" s="90">
        <v>14</v>
      </c>
      <c r="I11" s="91">
        <v>15</v>
      </c>
      <c r="J11" s="91">
        <v>35</v>
      </c>
      <c r="K11" s="92">
        <f>(H11*3600+I11*60+J11)-(H$4*3600+I$4*60+J$4)</f>
        <v>3815</v>
      </c>
      <c r="L11" s="93">
        <f>RANK(K11,K$8:K$15,1)</f>
        <v>4</v>
      </c>
      <c r="M11" s="92">
        <f>$F11*K11</f>
        <v>3646.1549772092339</v>
      </c>
      <c r="N11" s="105">
        <f>RANK(M11,M$8:M$15,1)</f>
        <v>4</v>
      </c>
      <c r="O11" s="193"/>
      <c r="P11" s="90">
        <v>15</v>
      </c>
      <c r="Q11" s="91">
        <v>43</v>
      </c>
      <c r="R11" s="91">
        <v>18</v>
      </c>
      <c r="S11" s="92">
        <f t="shared" si="1"/>
        <v>3738</v>
      </c>
      <c r="T11" s="93">
        <f t="shared" si="2"/>
        <v>7</v>
      </c>
      <c r="U11" s="92">
        <f t="shared" si="3"/>
        <v>3572.5628584031761</v>
      </c>
      <c r="V11" s="105">
        <f t="shared" si="4"/>
        <v>8</v>
      </c>
      <c r="X11" s="90">
        <v>12</v>
      </c>
      <c r="Y11" s="91">
        <v>25</v>
      </c>
      <c r="Z11" s="91">
        <v>49</v>
      </c>
      <c r="AA11" s="92">
        <f t="shared" si="5"/>
        <v>3169</v>
      </c>
      <c r="AB11" s="93">
        <f t="shared" si="6"/>
        <v>4</v>
      </c>
      <c r="AC11" s="92">
        <f t="shared" si="7"/>
        <v>3028.7457726804882</v>
      </c>
      <c r="AD11" s="105">
        <f t="shared" si="8"/>
        <v>4</v>
      </c>
      <c r="AE11" s="193"/>
      <c r="AU11" s="193"/>
    </row>
    <row r="12" spans="2:49" ht="38.1" customHeight="1">
      <c r="B12" s="120">
        <v>44</v>
      </c>
      <c r="C12" s="102" t="s">
        <v>140</v>
      </c>
      <c r="D12" s="88" t="s">
        <v>141</v>
      </c>
      <c r="E12" s="89">
        <v>110.1</v>
      </c>
      <c r="F12" s="207">
        <f t="shared" si="0"/>
        <v>0.98469928798666861</v>
      </c>
      <c r="H12" s="90"/>
      <c r="I12" s="91"/>
      <c r="J12" s="91"/>
      <c r="K12" s="92"/>
      <c r="L12" s="93" t="s">
        <v>137</v>
      </c>
      <c r="M12" s="92"/>
      <c r="N12" s="105">
        <v>9</v>
      </c>
      <c r="O12" s="193"/>
      <c r="P12" s="90">
        <v>15</v>
      </c>
      <c r="Q12" s="91">
        <v>32</v>
      </c>
      <c r="R12" s="91">
        <v>54</v>
      </c>
      <c r="S12" s="92">
        <f t="shared" si="1"/>
        <v>3114</v>
      </c>
      <c r="T12" s="93">
        <f t="shared" si="2"/>
        <v>3</v>
      </c>
      <c r="U12" s="92">
        <f t="shared" si="3"/>
        <v>3066.3535827904861</v>
      </c>
      <c r="V12" s="105">
        <f t="shared" si="4"/>
        <v>4</v>
      </c>
      <c r="X12" s="90">
        <v>12</v>
      </c>
      <c r="Y12" s="91">
        <v>29</v>
      </c>
      <c r="Z12" s="91">
        <v>10</v>
      </c>
      <c r="AA12" s="92">
        <f t="shared" si="5"/>
        <v>3370</v>
      </c>
      <c r="AB12" s="93">
        <f t="shared" si="6"/>
        <v>5</v>
      </c>
      <c r="AC12" s="92">
        <f t="shared" si="7"/>
        <v>3318.4366005150732</v>
      </c>
      <c r="AD12" s="105">
        <f t="shared" si="8"/>
        <v>5</v>
      </c>
      <c r="AE12" s="193"/>
      <c r="AU12" s="193"/>
    </row>
    <row r="13" spans="2:49" ht="38.1" customHeight="1">
      <c r="B13" s="120">
        <v>60</v>
      </c>
      <c r="C13" s="102" t="s">
        <v>142</v>
      </c>
      <c r="D13" s="88" t="s">
        <v>143</v>
      </c>
      <c r="E13" s="89">
        <v>88.3</v>
      </c>
      <c r="F13" s="207">
        <f t="shared" si="0"/>
        <v>1.0183299389002038</v>
      </c>
      <c r="H13" s="90">
        <v>13</v>
      </c>
      <c r="I13" s="91">
        <v>52</v>
      </c>
      <c r="J13" s="91">
        <v>53</v>
      </c>
      <c r="K13" s="92">
        <f>(H13*3600+I13*60+J13)-(H$4*3600+I$4*60+J$4)</f>
        <v>2453</v>
      </c>
      <c r="L13" s="93">
        <f>RANK(K13,K$8:K$15,1)</f>
        <v>2</v>
      </c>
      <c r="M13" s="92">
        <f>$F13*K13</f>
        <v>2497.9633401222</v>
      </c>
      <c r="N13" s="105">
        <f>RANK(M13,M$8:M$15,1)</f>
        <v>2</v>
      </c>
      <c r="O13" s="193"/>
      <c r="P13" s="90">
        <v>15</v>
      </c>
      <c r="Q13" s="91">
        <v>36</v>
      </c>
      <c r="R13" s="91">
        <v>15</v>
      </c>
      <c r="S13" s="92">
        <f t="shared" si="1"/>
        <v>3315</v>
      </c>
      <c r="T13" s="93">
        <f t="shared" si="2"/>
        <v>5</v>
      </c>
      <c r="U13" s="92">
        <f t="shared" si="3"/>
        <v>3375.7637474541757</v>
      </c>
      <c r="V13" s="105">
        <f t="shared" si="4"/>
        <v>7</v>
      </c>
      <c r="X13" s="90">
        <v>12</v>
      </c>
      <c r="Y13" s="91">
        <v>35</v>
      </c>
      <c r="Z13" s="91">
        <v>5</v>
      </c>
      <c r="AA13" s="92">
        <f t="shared" si="5"/>
        <v>3725</v>
      </c>
      <c r="AB13" s="93">
        <f t="shared" si="6"/>
        <v>6</v>
      </c>
      <c r="AC13" s="92">
        <f t="shared" si="7"/>
        <v>3793.2790224032592</v>
      </c>
      <c r="AD13" s="105">
        <f t="shared" si="8"/>
        <v>7</v>
      </c>
      <c r="AE13" s="193"/>
      <c r="AU13" s="193"/>
    </row>
    <row r="14" spans="2:49" ht="38.1" customHeight="1">
      <c r="B14" s="120">
        <v>58</v>
      </c>
      <c r="C14" s="102" t="s">
        <v>144</v>
      </c>
      <c r="D14" s="88" t="s">
        <v>145</v>
      </c>
      <c r="E14" s="89">
        <v>183</v>
      </c>
      <c r="F14" s="207">
        <f t="shared" si="0"/>
        <v>0.88676671214188263</v>
      </c>
      <c r="H14" s="90"/>
      <c r="I14" s="91"/>
      <c r="J14" s="91"/>
      <c r="K14" s="92"/>
      <c r="L14" s="93" t="s">
        <v>146</v>
      </c>
      <c r="M14" s="92"/>
      <c r="N14" s="105">
        <v>9</v>
      </c>
      <c r="O14" s="193"/>
      <c r="P14" s="90">
        <v>15</v>
      </c>
      <c r="Q14" s="91">
        <v>37</v>
      </c>
      <c r="R14" s="91">
        <v>25</v>
      </c>
      <c r="S14" s="92">
        <f t="shared" si="1"/>
        <v>3385</v>
      </c>
      <c r="T14" s="93">
        <f t="shared" si="2"/>
        <v>6</v>
      </c>
      <c r="U14" s="92">
        <f t="shared" si="3"/>
        <v>3001.7053206002729</v>
      </c>
      <c r="V14" s="105">
        <f t="shared" si="4"/>
        <v>3</v>
      </c>
      <c r="X14" s="90">
        <v>12</v>
      </c>
      <c r="Y14" s="91">
        <v>35</v>
      </c>
      <c r="Z14" s="91">
        <v>26</v>
      </c>
      <c r="AA14" s="92">
        <f t="shared" si="5"/>
        <v>3746</v>
      </c>
      <c r="AB14" s="93">
        <f t="shared" si="6"/>
        <v>7</v>
      </c>
      <c r="AC14" s="92">
        <f t="shared" si="7"/>
        <v>3321.8281036834924</v>
      </c>
      <c r="AD14" s="105">
        <f t="shared" si="8"/>
        <v>6</v>
      </c>
      <c r="AE14" s="193"/>
      <c r="AU14" s="193"/>
    </row>
    <row r="15" spans="2:49" ht="38.1" customHeight="1" thickBot="1">
      <c r="B15" s="121">
        <v>59</v>
      </c>
      <c r="C15" s="103" t="s">
        <v>147</v>
      </c>
      <c r="D15" s="95" t="s">
        <v>148</v>
      </c>
      <c r="E15" s="96">
        <v>201</v>
      </c>
      <c r="F15" s="208">
        <f t="shared" si="0"/>
        <v>0.86551264980026632</v>
      </c>
      <c r="H15" s="97"/>
      <c r="I15" s="98"/>
      <c r="J15" s="98"/>
      <c r="K15" s="99"/>
      <c r="L15" s="100" t="s">
        <v>146</v>
      </c>
      <c r="M15" s="99"/>
      <c r="N15" s="79">
        <v>9</v>
      </c>
      <c r="O15" s="193"/>
      <c r="P15" s="97">
        <v>15</v>
      </c>
      <c r="Q15" s="98">
        <v>43</v>
      </c>
      <c r="R15" s="98">
        <v>59</v>
      </c>
      <c r="S15" s="99">
        <f t="shared" si="1"/>
        <v>3779</v>
      </c>
      <c r="T15" s="100">
        <f t="shared" si="2"/>
        <v>8</v>
      </c>
      <c r="U15" s="99">
        <f t="shared" si="3"/>
        <v>3270.7723035952063</v>
      </c>
      <c r="V15" s="79">
        <f t="shared" si="4"/>
        <v>6</v>
      </c>
      <c r="X15" s="97"/>
      <c r="Y15" s="98"/>
      <c r="Z15" s="98"/>
      <c r="AA15" s="99"/>
      <c r="AB15" s="100" t="s">
        <v>137</v>
      </c>
      <c r="AC15" s="99"/>
      <c r="AD15" s="79">
        <v>9</v>
      </c>
      <c r="AE15" s="193"/>
      <c r="AU15" s="193"/>
    </row>
    <row r="16" spans="2:49" ht="38.1" customHeight="1">
      <c r="B16" s="46"/>
      <c r="C16" s="45"/>
      <c r="D16" s="46"/>
      <c r="E16" s="23"/>
      <c r="F16" s="209"/>
      <c r="H16" s="73"/>
      <c r="I16" s="73"/>
      <c r="J16" s="73"/>
      <c r="K16" s="74"/>
      <c r="L16" s="74"/>
      <c r="M16" s="74"/>
      <c r="N16" s="73"/>
      <c r="O16" s="193"/>
      <c r="P16" s="73"/>
      <c r="Q16" s="73"/>
      <c r="R16" s="73"/>
      <c r="S16" s="74"/>
      <c r="T16" s="74"/>
      <c r="U16" s="74"/>
      <c r="V16" s="73"/>
      <c r="X16" s="73"/>
      <c r="Y16" s="73"/>
      <c r="Z16" s="73"/>
      <c r="AA16" s="74"/>
      <c r="AB16" s="74"/>
      <c r="AC16" s="74"/>
      <c r="AD16" s="73"/>
      <c r="AE16" s="193"/>
      <c r="AF16" s="73"/>
      <c r="AG16" s="73"/>
      <c r="AH16" s="73"/>
      <c r="AI16" s="74"/>
      <c r="AJ16" s="74"/>
      <c r="AK16" s="74"/>
      <c r="AL16" s="73"/>
      <c r="AN16" s="73"/>
      <c r="AO16" s="73"/>
      <c r="AP16" s="73"/>
      <c r="AQ16" s="74"/>
      <c r="AR16" s="74"/>
      <c r="AS16" s="74"/>
      <c r="AT16" s="73"/>
      <c r="AU16" s="193"/>
      <c r="AV16" s="73"/>
      <c r="AW16" s="73"/>
    </row>
    <row r="17" spans="2:30" ht="36" customHeight="1" thickBot="1">
      <c r="H17" s="34" t="s">
        <v>115</v>
      </c>
      <c r="I17" s="73"/>
      <c r="J17" s="73"/>
      <c r="K17" s="74"/>
      <c r="L17" s="74"/>
      <c r="M17" s="74"/>
      <c r="N17" s="73"/>
      <c r="O17" s="25"/>
      <c r="P17" s="34" t="s">
        <v>115</v>
      </c>
      <c r="Q17" s="73"/>
      <c r="R17" s="73"/>
      <c r="S17" s="74"/>
      <c r="T17" s="74"/>
      <c r="U17" s="74"/>
      <c r="V17" s="73"/>
    </row>
    <row r="18" spans="2:30" ht="36" customHeight="1" thickBot="1">
      <c r="H18" s="198">
        <v>12</v>
      </c>
      <c r="I18" s="199">
        <v>43</v>
      </c>
      <c r="J18" s="200">
        <v>0</v>
      </c>
      <c r="K18" s="74"/>
      <c r="L18" s="74"/>
      <c r="M18" s="74"/>
      <c r="N18" s="73"/>
      <c r="O18" s="25"/>
      <c r="P18" s="198">
        <v>11</v>
      </c>
      <c r="Q18" s="199">
        <v>5</v>
      </c>
      <c r="R18" s="200">
        <v>0</v>
      </c>
      <c r="S18" s="74"/>
      <c r="T18" s="74"/>
      <c r="U18" s="74"/>
      <c r="V18" s="73"/>
    </row>
    <row r="19" spans="2:30" ht="36" customHeight="1" thickBot="1">
      <c r="H19" s="73"/>
      <c r="I19" s="73"/>
      <c r="J19" s="73"/>
      <c r="K19" s="74"/>
      <c r="L19" s="74"/>
      <c r="M19" s="152" t="s">
        <v>149</v>
      </c>
      <c r="N19" s="152"/>
      <c r="O19" s="72"/>
      <c r="P19" s="73"/>
      <c r="Q19" s="73"/>
      <c r="R19" s="73"/>
      <c r="S19" s="74"/>
      <c r="T19" s="74"/>
      <c r="U19" s="152" t="s">
        <v>150</v>
      </c>
      <c r="V19" s="152"/>
      <c r="AC19" s="210" t="s">
        <v>151</v>
      </c>
      <c r="AD19" s="210"/>
    </row>
    <row r="20" spans="2:30" ht="36" customHeight="1">
      <c r="B20" s="155" t="s">
        <v>120</v>
      </c>
      <c r="C20" s="165" t="s">
        <v>121</v>
      </c>
      <c r="D20" s="166"/>
      <c r="E20" s="157" t="s">
        <v>4</v>
      </c>
      <c r="F20" s="158"/>
      <c r="H20" s="159" t="s">
        <v>122</v>
      </c>
      <c r="I20" s="160"/>
      <c r="J20" s="161"/>
      <c r="K20" s="145" t="s">
        <v>123</v>
      </c>
      <c r="L20" s="162" t="s">
        <v>124</v>
      </c>
      <c r="M20" s="201" t="s">
        <v>125</v>
      </c>
      <c r="N20" s="182" t="s">
        <v>126</v>
      </c>
      <c r="O20" s="72"/>
      <c r="P20" s="159" t="s">
        <v>122</v>
      </c>
      <c r="Q20" s="160"/>
      <c r="R20" s="161"/>
      <c r="S20" s="145" t="s">
        <v>123</v>
      </c>
      <c r="T20" s="162" t="s">
        <v>124</v>
      </c>
      <c r="U20" s="201" t="s">
        <v>125</v>
      </c>
      <c r="V20" s="182" t="s">
        <v>126</v>
      </c>
      <c r="AB20" s="169" t="s">
        <v>120</v>
      </c>
      <c r="AC20" s="211" t="s">
        <v>152</v>
      </c>
      <c r="AD20" s="153" t="s">
        <v>126</v>
      </c>
    </row>
    <row r="21" spans="2:30" ht="36" customHeight="1" thickBot="1">
      <c r="B21" s="177"/>
      <c r="C21" s="108" t="s">
        <v>127</v>
      </c>
      <c r="D21" s="108" t="s">
        <v>128</v>
      </c>
      <c r="E21" s="202" t="s">
        <v>129</v>
      </c>
      <c r="F21" s="203" t="s">
        <v>130</v>
      </c>
      <c r="H21" s="52" t="s">
        <v>131</v>
      </c>
      <c r="I21" s="53" t="s">
        <v>132</v>
      </c>
      <c r="J21" s="53" t="s">
        <v>133</v>
      </c>
      <c r="K21" s="54" t="s">
        <v>134</v>
      </c>
      <c r="L21" s="204"/>
      <c r="M21" s="54" t="s">
        <v>134</v>
      </c>
      <c r="N21" s="185"/>
      <c r="O21" s="72"/>
      <c r="P21" s="52" t="s">
        <v>131</v>
      </c>
      <c r="Q21" s="53" t="s">
        <v>132</v>
      </c>
      <c r="R21" s="53" t="s">
        <v>133</v>
      </c>
      <c r="S21" s="54" t="s">
        <v>134</v>
      </c>
      <c r="T21" s="204"/>
      <c r="U21" s="54" t="s">
        <v>134</v>
      </c>
      <c r="V21" s="185"/>
      <c r="AB21" s="212"/>
      <c r="AC21" s="213"/>
      <c r="AD21" s="214"/>
    </row>
    <row r="22" spans="2:30" ht="36" customHeight="1">
      <c r="B22" s="122">
        <v>49</v>
      </c>
      <c r="C22" s="101" t="s">
        <v>66</v>
      </c>
      <c r="D22" s="83" t="s">
        <v>65</v>
      </c>
      <c r="E22" s="84">
        <v>120</v>
      </c>
      <c r="F22" s="206">
        <f t="shared" ref="F22:F29" si="9">650/(550+$E22)</f>
        <v>0.97014925373134331</v>
      </c>
      <c r="H22" s="85">
        <v>13</v>
      </c>
      <c r="I22" s="86">
        <v>17</v>
      </c>
      <c r="J22" s="86">
        <v>49</v>
      </c>
      <c r="K22" s="87">
        <f t="shared" ref="K22:K27" si="10">(H22*3600+I22*60+J22)-(H$18*3600+I$18*60+J$18)</f>
        <v>2089</v>
      </c>
      <c r="L22" s="82">
        <f t="shared" ref="L22:L27" si="11">RANK(K22,K$22:K$29,1)</f>
        <v>1</v>
      </c>
      <c r="M22" s="87">
        <f t="shared" ref="M22:M27" si="12">$F8*K22</f>
        <v>2026.6417910447763</v>
      </c>
      <c r="N22" s="104">
        <f t="shared" ref="N22:N27" si="13">RANK(M22,M$22:M$29,1)</f>
        <v>1</v>
      </c>
      <c r="O22" s="27"/>
      <c r="P22" s="85">
        <v>12</v>
      </c>
      <c r="Q22" s="86">
        <v>27</v>
      </c>
      <c r="R22" s="86">
        <v>26</v>
      </c>
      <c r="S22" s="87">
        <f t="shared" ref="S22:S27" si="14">(P22*3600+Q22*60+R22)-(P$18*3600+Q$18*60+R$18)</f>
        <v>4946</v>
      </c>
      <c r="T22" s="82">
        <f t="shared" ref="T22:T27" si="15">RANK(S22,S$22:S$29,1)</f>
        <v>2</v>
      </c>
      <c r="U22" s="87">
        <f t="shared" ref="U22:U27" si="16">$F8*S22</f>
        <v>4798.3582089552237</v>
      </c>
      <c r="V22" s="104">
        <f t="shared" ref="V22:V27" si="17">RANK(U22,U$22:U$29,1)</f>
        <v>2</v>
      </c>
      <c r="AB22" s="215">
        <v>49</v>
      </c>
      <c r="AC22" s="91">
        <f t="shared" ref="AC22:AC29" si="18">SUM(N8,V8,AD8,N22,V22)-MAX(N8,V8,AD8,N22,V22)</f>
        <v>5</v>
      </c>
      <c r="AD22" s="105">
        <f>RANK(AC22,AC$22:AC$29,1)</f>
        <v>1</v>
      </c>
    </row>
    <row r="23" spans="2:30" ht="36" customHeight="1">
      <c r="B23" s="120">
        <v>57</v>
      </c>
      <c r="C23" s="102" t="s">
        <v>135</v>
      </c>
      <c r="D23" s="88" t="s">
        <v>136</v>
      </c>
      <c r="E23" s="89">
        <v>59.6</v>
      </c>
      <c r="F23" s="207">
        <f t="shared" si="9"/>
        <v>1.0662729658792651</v>
      </c>
      <c r="H23" s="90">
        <v>13</v>
      </c>
      <c r="I23" s="91">
        <v>27</v>
      </c>
      <c r="J23" s="91">
        <v>30</v>
      </c>
      <c r="K23" s="92">
        <f t="shared" si="10"/>
        <v>2670</v>
      </c>
      <c r="L23" s="93">
        <f t="shared" si="11"/>
        <v>5</v>
      </c>
      <c r="M23" s="92">
        <f t="shared" si="12"/>
        <v>2846.9488188976379</v>
      </c>
      <c r="N23" s="105">
        <f t="shared" si="13"/>
        <v>5</v>
      </c>
      <c r="P23" s="90">
        <v>12</v>
      </c>
      <c r="Q23" s="91">
        <v>18</v>
      </c>
      <c r="R23" s="91">
        <v>53</v>
      </c>
      <c r="S23" s="92">
        <f t="shared" si="14"/>
        <v>4433</v>
      </c>
      <c r="T23" s="93">
        <f t="shared" si="15"/>
        <v>1</v>
      </c>
      <c r="U23" s="92">
        <f t="shared" si="16"/>
        <v>4726.7880577427823</v>
      </c>
      <c r="V23" s="105">
        <f t="shared" si="17"/>
        <v>1</v>
      </c>
      <c r="AB23" s="215">
        <v>57</v>
      </c>
      <c r="AC23" s="91">
        <f t="shared" si="18"/>
        <v>7</v>
      </c>
      <c r="AD23" s="105">
        <f>RANK(AC23,AC$22:AC$29,1)</f>
        <v>2</v>
      </c>
    </row>
    <row r="24" spans="2:30" ht="36" customHeight="1">
      <c r="B24" s="120">
        <v>53</v>
      </c>
      <c r="C24" s="102" t="s">
        <v>20</v>
      </c>
      <c r="D24" s="88" t="s">
        <v>65</v>
      </c>
      <c r="E24" s="89">
        <v>120</v>
      </c>
      <c r="F24" s="207">
        <f t="shared" si="9"/>
        <v>0.97014925373134331</v>
      </c>
      <c r="H24" s="90">
        <v>13</v>
      </c>
      <c r="I24" s="91">
        <v>21</v>
      </c>
      <c r="J24" s="91">
        <v>5</v>
      </c>
      <c r="K24" s="92">
        <f t="shared" si="10"/>
        <v>2285</v>
      </c>
      <c r="L24" s="93">
        <f t="shared" si="11"/>
        <v>2</v>
      </c>
      <c r="M24" s="92">
        <f t="shared" si="12"/>
        <v>2216.7910447761196</v>
      </c>
      <c r="N24" s="105">
        <f t="shared" si="13"/>
        <v>2</v>
      </c>
      <c r="P24" s="90">
        <v>12</v>
      </c>
      <c r="Q24" s="91">
        <v>32</v>
      </c>
      <c r="R24" s="91">
        <v>25</v>
      </c>
      <c r="S24" s="92">
        <f t="shared" si="14"/>
        <v>5245</v>
      </c>
      <c r="T24" s="93">
        <f t="shared" si="15"/>
        <v>4</v>
      </c>
      <c r="U24" s="92">
        <f t="shared" si="16"/>
        <v>5088.4328358208959</v>
      </c>
      <c r="V24" s="105">
        <f t="shared" si="17"/>
        <v>4</v>
      </c>
      <c r="AB24" s="215">
        <v>53</v>
      </c>
      <c r="AC24" s="91">
        <f t="shared" si="18"/>
        <v>14</v>
      </c>
      <c r="AD24" s="105">
        <f>RANK(AC24,AC$22:AC$29,1)</f>
        <v>3</v>
      </c>
    </row>
    <row r="25" spans="2:30" ht="36" customHeight="1">
      <c r="B25" s="120">
        <v>55</v>
      </c>
      <c r="C25" s="102" t="s">
        <v>138</v>
      </c>
      <c r="D25" s="88" t="s">
        <v>139</v>
      </c>
      <c r="E25" s="89">
        <v>130.1</v>
      </c>
      <c r="F25" s="207">
        <f t="shared" si="9"/>
        <v>0.955741802676077</v>
      </c>
      <c r="H25" s="90">
        <v>13</v>
      </c>
      <c r="I25" s="91">
        <v>23</v>
      </c>
      <c r="J25" s="91">
        <v>37</v>
      </c>
      <c r="K25" s="92">
        <f t="shared" si="10"/>
        <v>2437</v>
      </c>
      <c r="L25" s="93">
        <f t="shared" si="11"/>
        <v>3</v>
      </c>
      <c r="M25" s="92">
        <f t="shared" si="12"/>
        <v>2329.1427731215995</v>
      </c>
      <c r="N25" s="105">
        <f t="shared" si="13"/>
        <v>3</v>
      </c>
      <c r="P25" s="90">
        <v>12</v>
      </c>
      <c r="Q25" s="91">
        <v>30</v>
      </c>
      <c r="R25" s="91">
        <v>23</v>
      </c>
      <c r="S25" s="92">
        <f t="shared" si="14"/>
        <v>5123</v>
      </c>
      <c r="T25" s="93">
        <f t="shared" si="15"/>
        <v>3</v>
      </c>
      <c r="U25" s="92">
        <f t="shared" si="16"/>
        <v>4896.2652551095425</v>
      </c>
      <c r="V25" s="105">
        <f t="shared" si="17"/>
        <v>3</v>
      </c>
      <c r="AB25" s="215">
        <v>55</v>
      </c>
      <c r="AC25" s="91">
        <f t="shared" si="18"/>
        <v>14</v>
      </c>
      <c r="AD25" s="105">
        <v>4</v>
      </c>
    </row>
    <row r="26" spans="2:30" ht="36" customHeight="1">
      <c r="B26" s="120">
        <v>44</v>
      </c>
      <c r="C26" s="102" t="s">
        <v>140</v>
      </c>
      <c r="D26" s="88" t="s">
        <v>141</v>
      </c>
      <c r="E26" s="89">
        <v>110.1</v>
      </c>
      <c r="F26" s="207">
        <f t="shared" si="9"/>
        <v>0.98469928798666861</v>
      </c>
      <c r="H26" s="90">
        <v>13</v>
      </c>
      <c r="I26" s="91">
        <v>24</v>
      </c>
      <c r="J26" s="91">
        <v>0</v>
      </c>
      <c r="K26" s="92">
        <f t="shared" si="10"/>
        <v>2460</v>
      </c>
      <c r="L26" s="93">
        <f t="shared" si="11"/>
        <v>4</v>
      </c>
      <c r="M26" s="92">
        <f t="shared" si="12"/>
        <v>2422.3602484472049</v>
      </c>
      <c r="N26" s="105">
        <f t="shared" si="13"/>
        <v>4</v>
      </c>
      <c r="P26" s="90">
        <v>12</v>
      </c>
      <c r="Q26" s="91">
        <v>46</v>
      </c>
      <c r="R26" s="91">
        <v>59</v>
      </c>
      <c r="S26" s="92">
        <f t="shared" si="14"/>
        <v>6119</v>
      </c>
      <c r="T26" s="93">
        <f t="shared" si="15"/>
        <v>6</v>
      </c>
      <c r="U26" s="92">
        <f t="shared" si="16"/>
        <v>6025.3749431904253</v>
      </c>
      <c r="V26" s="105">
        <f t="shared" si="17"/>
        <v>6</v>
      </c>
      <c r="AB26" s="215">
        <v>44</v>
      </c>
      <c r="AC26" s="91">
        <f t="shared" si="18"/>
        <v>19</v>
      </c>
      <c r="AD26" s="105">
        <f>RANK(AC26,AC$22:AC$29,1)</f>
        <v>5</v>
      </c>
    </row>
    <row r="27" spans="2:30" ht="36" customHeight="1">
      <c r="B27" s="120">
        <v>60</v>
      </c>
      <c r="C27" s="102" t="s">
        <v>142</v>
      </c>
      <c r="D27" s="88" t="s">
        <v>143</v>
      </c>
      <c r="E27" s="89">
        <v>88.3</v>
      </c>
      <c r="F27" s="207">
        <f t="shared" si="9"/>
        <v>1.0183299389002038</v>
      </c>
      <c r="H27" s="90">
        <v>13</v>
      </c>
      <c r="I27" s="91">
        <v>34</v>
      </c>
      <c r="J27" s="91">
        <v>17</v>
      </c>
      <c r="K27" s="92">
        <f t="shared" si="10"/>
        <v>3077</v>
      </c>
      <c r="L27" s="93">
        <f t="shared" si="11"/>
        <v>6</v>
      </c>
      <c r="M27" s="92">
        <f t="shared" si="12"/>
        <v>3133.4012219959272</v>
      </c>
      <c r="N27" s="105">
        <f t="shared" si="13"/>
        <v>6</v>
      </c>
      <c r="P27" s="90">
        <v>12</v>
      </c>
      <c r="Q27" s="91">
        <v>42</v>
      </c>
      <c r="R27" s="91">
        <v>24</v>
      </c>
      <c r="S27" s="92">
        <f t="shared" si="14"/>
        <v>5844</v>
      </c>
      <c r="T27" s="93">
        <f t="shared" si="15"/>
        <v>5</v>
      </c>
      <c r="U27" s="92">
        <f t="shared" si="16"/>
        <v>5951.1201629327916</v>
      </c>
      <c r="V27" s="105">
        <f t="shared" si="17"/>
        <v>5</v>
      </c>
      <c r="AB27" s="215">
        <v>60</v>
      </c>
      <c r="AC27" s="91">
        <f t="shared" si="18"/>
        <v>20</v>
      </c>
      <c r="AD27" s="105">
        <f>RANK(AC27,AC$22:AC$29,1)</f>
        <v>6</v>
      </c>
    </row>
    <row r="28" spans="2:30" ht="36" customHeight="1">
      <c r="B28" s="120">
        <v>58</v>
      </c>
      <c r="C28" s="102" t="s">
        <v>144</v>
      </c>
      <c r="D28" s="88" t="s">
        <v>145</v>
      </c>
      <c r="E28" s="89">
        <v>183</v>
      </c>
      <c r="F28" s="207">
        <f t="shared" si="9"/>
        <v>0.88676671214188263</v>
      </c>
      <c r="H28" s="90"/>
      <c r="I28" s="91"/>
      <c r="J28" s="91"/>
      <c r="K28" s="92"/>
      <c r="L28" s="93" t="s">
        <v>137</v>
      </c>
      <c r="M28" s="92"/>
      <c r="N28" s="105">
        <v>9</v>
      </c>
      <c r="P28" s="90"/>
      <c r="Q28" s="91"/>
      <c r="R28" s="91"/>
      <c r="S28" s="92"/>
      <c r="T28" s="93" t="s">
        <v>137</v>
      </c>
      <c r="U28" s="92"/>
      <c r="V28" s="105">
        <v>9</v>
      </c>
      <c r="AB28" s="215">
        <v>58</v>
      </c>
      <c r="AC28" s="91">
        <f t="shared" si="18"/>
        <v>27</v>
      </c>
      <c r="AD28" s="105">
        <f>RANK(AC28,AC$22:AC$29,1)</f>
        <v>7</v>
      </c>
    </row>
    <row r="29" spans="2:30" ht="36" customHeight="1" thickBot="1">
      <c r="B29" s="121">
        <v>59</v>
      </c>
      <c r="C29" s="103" t="s">
        <v>147</v>
      </c>
      <c r="D29" s="95" t="s">
        <v>148</v>
      </c>
      <c r="E29" s="96">
        <v>201</v>
      </c>
      <c r="F29" s="208">
        <f t="shared" si="9"/>
        <v>0.86551264980026632</v>
      </c>
      <c r="H29" s="97"/>
      <c r="I29" s="98"/>
      <c r="J29" s="98"/>
      <c r="K29" s="99"/>
      <c r="L29" s="100" t="s">
        <v>137</v>
      </c>
      <c r="M29" s="99"/>
      <c r="N29" s="79">
        <v>9</v>
      </c>
      <c r="P29" s="97"/>
      <c r="Q29" s="98"/>
      <c r="R29" s="98"/>
      <c r="S29" s="99"/>
      <c r="T29" s="100" t="s">
        <v>137</v>
      </c>
      <c r="U29" s="99"/>
      <c r="V29" s="79">
        <v>9</v>
      </c>
      <c r="AB29" s="216">
        <v>59</v>
      </c>
      <c r="AC29" s="98">
        <f t="shared" si="18"/>
        <v>33</v>
      </c>
      <c r="AD29" s="79">
        <f>RANK(AC29,AC$22:AC$29,1)</f>
        <v>8</v>
      </c>
    </row>
    <row r="30" spans="2:30" ht="36" customHeight="1" thickBot="1"/>
    <row r="31" spans="2:30" ht="36" customHeight="1">
      <c r="B31" s="146" t="s">
        <v>153</v>
      </c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Y31" s="147"/>
      <c r="Z31" s="147"/>
      <c r="AA31" s="147"/>
      <c r="AB31" s="147"/>
      <c r="AC31" s="147"/>
      <c r="AD31" s="148"/>
    </row>
    <row r="32" spans="2:30" ht="36" customHeight="1">
      <c r="B32" s="217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8"/>
      <c r="T32" s="218"/>
      <c r="U32" s="218"/>
      <c r="V32" s="218"/>
      <c r="W32" s="218"/>
      <c r="X32" s="218"/>
      <c r="Y32" s="218"/>
      <c r="Z32" s="218"/>
      <c r="AA32" s="218"/>
      <c r="AB32" s="218"/>
      <c r="AC32" s="218"/>
      <c r="AD32" s="219"/>
    </row>
    <row r="33" spans="2:49" ht="36" customHeight="1" thickBot="1">
      <c r="B33" s="149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150"/>
      <c r="AC33" s="150"/>
      <c r="AD33" s="151"/>
    </row>
    <row r="38" spans="2:49" ht="38.1" customHeight="1" thickBot="1">
      <c r="B38" s="220"/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  <c r="AM38" s="221"/>
      <c r="AN38" s="221"/>
      <c r="AO38" s="221"/>
      <c r="AP38" s="221"/>
      <c r="AQ38" s="221"/>
      <c r="AR38" s="221"/>
      <c r="AS38" s="221"/>
      <c r="AT38" s="221"/>
      <c r="AU38" s="221"/>
      <c r="AV38" s="221"/>
      <c r="AW38" s="222"/>
    </row>
  </sheetData>
  <dataConsolidate/>
  <mergeCells count="33">
    <mergeCell ref="B31:AD33"/>
    <mergeCell ref="P20:R20"/>
    <mergeCell ref="T20:T21"/>
    <mergeCell ref="V20:V21"/>
    <mergeCell ref="AB20:AB21"/>
    <mergeCell ref="AC20:AC21"/>
    <mergeCell ref="AD20:AD21"/>
    <mergeCell ref="AD6:AD7"/>
    <mergeCell ref="M19:N19"/>
    <mergeCell ref="U19:V19"/>
    <mergeCell ref="AC19:AD19"/>
    <mergeCell ref="B20:B21"/>
    <mergeCell ref="C20:D20"/>
    <mergeCell ref="E20:F20"/>
    <mergeCell ref="H20:J20"/>
    <mergeCell ref="L20:L21"/>
    <mergeCell ref="N20:N21"/>
    <mergeCell ref="N6:N7"/>
    <mergeCell ref="P6:R6"/>
    <mergeCell ref="T6:T7"/>
    <mergeCell ref="V6:V7"/>
    <mergeCell ref="X6:Z6"/>
    <mergeCell ref="AB6:AB7"/>
    <mergeCell ref="T2:AD2"/>
    <mergeCell ref="AA3:AD3"/>
    <mergeCell ref="M5:N5"/>
    <mergeCell ref="U5:V5"/>
    <mergeCell ref="AC5:AD5"/>
    <mergeCell ref="B6:B7"/>
    <mergeCell ref="C6:D6"/>
    <mergeCell ref="E6:F6"/>
    <mergeCell ref="H6:J6"/>
    <mergeCell ref="L6:L7"/>
  </mergeCells>
  <phoneticPr fontId="3" type="noConversion"/>
  <printOptions horizontalCentered="1"/>
  <pageMargins left="0.39370078740157483" right="0.39370078740157483" top="0.39370078740157483" bottom="0.39370078740157483" header="0" footer="0"/>
  <pageSetup paperSize="9" scale="4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8"/>
  <sheetViews>
    <sheetView view="pageBreakPreview" zoomScale="85" zoomScaleNormal="100" zoomScaleSheetLayoutView="85" workbookViewId="0">
      <selection activeCell="R8" sqref="R8"/>
    </sheetView>
  </sheetViews>
  <sheetFormatPr defaultColWidth="8.44140625" defaultRowHeight="37.5" customHeight="1"/>
  <cols>
    <col min="1" max="1" width="9.5546875" style="229" customWidth="1"/>
    <col min="2" max="2" width="15.21875" style="229" customWidth="1"/>
    <col min="3" max="3" width="5.5546875" style="229" customWidth="1"/>
    <col min="4" max="4" width="8.44140625" style="229" hidden="1" customWidth="1"/>
    <col min="5" max="5" width="6" style="229" customWidth="1"/>
    <col min="6" max="6" width="8.44140625" style="229" hidden="1" customWidth="1"/>
    <col min="7" max="7" width="5.6640625" style="229" customWidth="1"/>
    <col min="8" max="8" width="8.44140625" style="229" hidden="1" customWidth="1"/>
    <col min="9" max="9" width="5.88671875" style="229" customWidth="1"/>
    <col min="10" max="10" width="8.44140625" style="229" hidden="1" customWidth="1"/>
    <col min="11" max="11" width="5.6640625" style="229" customWidth="1"/>
    <col min="12" max="12" width="8.44140625" style="229" hidden="1" customWidth="1"/>
    <col min="13" max="13" width="8.44140625" style="229"/>
    <col min="14" max="14" width="8.44140625" style="245"/>
    <col min="15" max="16384" width="8.44140625" style="229"/>
  </cols>
  <sheetData>
    <row r="1" spans="1:14" ht="37.5" customHeight="1" thickBot="1">
      <c r="A1" s="223" t="s">
        <v>154</v>
      </c>
      <c r="B1" s="224"/>
      <c r="C1" s="224"/>
      <c r="D1" s="224"/>
      <c r="E1" s="224"/>
      <c r="F1" s="225"/>
      <c r="G1" s="225"/>
      <c r="H1" s="225"/>
      <c r="I1" s="225"/>
      <c r="J1" s="225"/>
      <c r="K1" s="226" t="s">
        <v>155</v>
      </c>
      <c r="L1" s="227"/>
      <c r="M1" s="227"/>
      <c r="N1" s="228"/>
    </row>
    <row r="2" spans="1:14" ht="37.5" customHeight="1" thickBot="1">
      <c r="A2" s="230" t="s">
        <v>156</v>
      </c>
      <c r="B2" s="231" t="s">
        <v>157</v>
      </c>
      <c r="C2" s="231" t="s">
        <v>158</v>
      </c>
      <c r="D2" s="231"/>
      <c r="E2" s="231" t="s">
        <v>159</v>
      </c>
      <c r="F2" s="231"/>
      <c r="G2" s="231" t="s">
        <v>160</v>
      </c>
      <c r="H2" s="231"/>
      <c r="I2" s="231" t="s">
        <v>161</v>
      </c>
      <c r="J2" s="231"/>
      <c r="K2" s="231" t="s">
        <v>162</v>
      </c>
      <c r="L2" s="231"/>
      <c r="M2" s="231" t="s">
        <v>163</v>
      </c>
      <c r="N2" s="232" t="s">
        <v>164</v>
      </c>
    </row>
    <row r="3" spans="1:14" ht="37.5" customHeight="1">
      <c r="A3" s="233">
        <v>5</v>
      </c>
      <c r="B3" s="234" t="s">
        <v>165</v>
      </c>
      <c r="C3" s="235">
        <v>1</v>
      </c>
      <c r="D3" s="235"/>
      <c r="E3" s="235">
        <v>1</v>
      </c>
      <c r="F3" s="235"/>
      <c r="G3" s="235">
        <v>1</v>
      </c>
      <c r="H3" s="235"/>
      <c r="I3" s="235">
        <v>1</v>
      </c>
      <c r="J3" s="235"/>
      <c r="K3" s="235">
        <v>1</v>
      </c>
      <c r="L3" s="235"/>
      <c r="M3" s="234">
        <f t="shared" ref="M3:M16" si="0">SUM(C3:L3)</f>
        <v>5</v>
      </c>
      <c r="N3" s="236">
        <v>1</v>
      </c>
    </row>
    <row r="4" spans="1:14" ht="37.5" customHeight="1">
      <c r="A4" s="237">
        <v>1</v>
      </c>
      <c r="B4" s="238" t="s">
        <v>166</v>
      </c>
      <c r="C4" s="239">
        <v>2</v>
      </c>
      <c r="D4" s="239"/>
      <c r="E4" s="239">
        <v>3</v>
      </c>
      <c r="F4" s="239"/>
      <c r="G4" s="239">
        <v>2</v>
      </c>
      <c r="H4" s="239"/>
      <c r="I4" s="239">
        <v>4</v>
      </c>
      <c r="J4" s="239"/>
      <c r="K4" s="239">
        <v>2</v>
      </c>
      <c r="L4" s="239"/>
      <c r="M4" s="238">
        <f t="shared" si="0"/>
        <v>13</v>
      </c>
      <c r="N4" s="240">
        <v>2</v>
      </c>
    </row>
    <row r="5" spans="1:14" ht="37.5" customHeight="1">
      <c r="A5" s="237">
        <v>6</v>
      </c>
      <c r="B5" s="238" t="s">
        <v>167</v>
      </c>
      <c r="C5" s="239">
        <v>3</v>
      </c>
      <c r="D5" s="239"/>
      <c r="E5" s="239">
        <v>2</v>
      </c>
      <c r="F5" s="239"/>
      <c r="G5" s="239">
        <v>3</v>
      </c>
      <c r="H5" s="239"/>
      <c r="I5" s="239">
        <v>2</v>
      </c>
      <c r="J5" s="239"/>
      <c r="K5" s="239">
        <v>3</v>
      </c>
      <c r="L5" s="239"/>
      <c r="M5" s="238">
        <f t="shared" si="0"/>
        <v>13</v>
      </c>
      <c r="N5" s="240">
        <v>3</v>
      </c>
    </row>
    <row r="6" spans="1:14" ht="37.5" customHeight="1">
      <c r="A6" s="237">
        <v>8</v>
      </c>
      <c r="B6" s="238" t="s">
        <v>168</v>
      </c>
      <c r="C6" s="239" t="s">
        <v>169</v>
      </c>
      <c r="D6" s="239">
        <v>15</v>
      </c>
      <c r="E6" s="239">
        <v>4</v>
      </c>
      <c r="F6" s="239"/>
      <c r="G6" s="239">
        <v>4</v>
      </c>
      <c r="H6" s="239"/>
      <c r="I6" s="239">
        <v>3</v>
      </c>
      <c r="J6" s="239"/>
      <c r="K6" s="239">
        <v>11</v>
      </c>
      <c r="L6" s="239"/>
      <c r="M6" s="238">
        <f t="shared" si="0"/>
        <v>37</v>
      </c>
      <c r="N6" s="240">
        <v>4</v>
      </c>
    </row>
    <row r="7" spans="1:14" ht="37.5" customHeight="1">
      <c r="A7" s="237">
        <v>7</v>
      </c>
      <c r="B7" s="238" t="s">
        <v>170</v>
      </c>
      <c r="C7" s="239">
        <v>6</v>
      </c>
      <c r="D7" s="239"/>
      <c r="E7" s="239">
        <v>10</v>
      </c>
      <c r="F7" s="239"/>
      <c r="G7" s="239">
        <v>10</v>
      </c>
      <c r="H7" s="239"/>
      <c r="I7" s="239">
        <v>5</v>
      </c>
      <c r="J7" s="239"/>
      <c r="K7" s="239">
        <v>6</v>
      </c>
      <c r="L7" s="239"/>
      <c r="M7" s="238">
        <f t="shared" si="0"/>
        <v>37</v>
      </c>
      <c r="N7" s="240">
        <v>5</v>
      </c>
    </row>
    <row r="8" spans="1:14" ht="37.5" customHeight="1">
      <c r="A8" s="237">
        <v>10</v>
      </c>
      <c r="B8" s="238" t="s">
        <v>171</v>
      </c>
      <c r="C8" s="239">
        <v>5</v>
      </c>
      <c r="D8" s="239"/>
      <c r="E8" s="239">
        <v>8</v>
      </c>
      <c r="F8" s="239"/>
      <c r="G8" s="239">
        <v>9</v>
      </c>
      <c r="H8" s="239"/>
      <c r="I8" s="239">
        <v>6</v>
      </c>
      <c r="J8" s="239"/>
      <c r="K8" s="239">
        <v>9</v>
      </c>
      <c r="L8" s="239"/>
      <c r="M8" s="238">
        <f t="shared" si="0"/>
        <v>37</v>
      </c>
      <c r="N8" s="240">
        <v>6</v>
      </c>
    </row>
    <row r="9" spans="1:14" ht="37.5" customHeight="1">
      <c r="A9" s="237">
        <v>17</v>
      </c>
      <c r="B9" s="238" t="s">
        <v>172</v>
      </c>
      <c r="C9" s="239">
        <v>4</v>
      </c>
      <c r="D9" s="239"/>
      <c r="E9" s="239">
        <v>5</v>
      </c>
      <c r="F9" s="239"/>
      <c r="G9" s="239">
        <v>8</v>
      </c>
      <c r="H9" s="239"/>
      <c r="I9" s="239">
        <v>9</v>
      </c>
      <c r="J9" s="239"/>
      <c r="K9" s="239">
        <v>12</v>
      </c>
      <c r="L9" s="239"/>
      <c r="M9" s="238">
        <f t="shared" si="0"/>
        <v>38</v>
      </c>
      <c r="N9" s="240">
        <v>7</v>
      </c>
    </row>
    <row r="10" spans="1:14" ht="37.5" customHeight="1">
      <c r="A10" s="237">
        <v>16</v>
      </c>
      <c r="B10" s="238" t="s">
        <v>173</v>
      </c>
      <c r="C10" s="239" t="s">
        <v>169</v>
      </c>
      <c r="D10" s="239">
        <v>15</v>
      </c>
      <c r="E10" s="239">
        <v>7</v>
      </c>
      <c r="F10" s="239"/>
      <c r="G10" s="239">
        <v>6</v>
      </c>
      <c r="H10" s="239"/>
      <c r="I10" s="239">
        <v>8</v>
      </c>
      <c r="J10" s="239"/>
      <c r="K10" s="239">
        <v>7</v>
      </c>
      <c r="L10" s="239"/>
      <c r="M10" s="238">
        <f t="shared" si="0"/>
        <v>43</v>
      </c>
      <c r="N10" s="240">
        <v>8</v>
      </c>
    </row>
    <row r="11" spans="1:14" ht="37.5" customHeight="1">
      <c r="A11" s="237">
        <v>3</v>
      </c>
      <c r="B11" s="238" t="s">
        <v>174</v>
      </c>
      <c r="C11" s="239" t="s">
        <v>169</v>
      </c>
      <c r="D11" s="239">
        <v>15</v>
      </c>
      <c r="E11" s="239">
        <v>11</v>
      </c>
      <c r="F11" s="239"/>
      <c r="G11" s="239">
        <v>5</v>
      </c>
      <c r="H11" s="239"/>
      <c r="I11" s="239">
        <v>11</v>
      </c>
      <c r="J11" s="239"/>
      <c r="K11" s="239">
        <v>10</v>
      </c>
      <c r="L11" s="239"/>
      <c r="M11" s="238">
        <f t="shared" si="0"/>
        <v>52</v>
      </c>
      <c r="N11" s="240">
        <v>9</v>
      </c>
    </row>
    <row r="12" spans="1:14" ht="37.5" customHeight="1">
      <c r="A12" s="237">
        <v>4</v>
      </c>
      <c r="B12" s="238" t="s">
        <v>175</v>
      </c>
      <c r="C12" s="239">
        <v>4</v>
      </c>
      <c r="D12" s="239"/>
      <c r="E12" s="239">
        <v>6</v>
      </c>
      <c r="F12" s="239"/>
      <c r="G12" s="239" t="s">
        <v>169</v>
      </c>
      <c r="H12" s="239">
        <v>15</v>
      </c>
      <c r="I12" s="239" t="s">
        <v>169</v>
      </c>
      <c r="J12" s="239">
        <v>15</v>
      </c>
      <c r="K12" s="239">
        <v>13</v>
      </c>
      <c r="L12" s="239"/>
      <c r="M12" s="238">
        <f t="shared" si="0"/>
        <v>53</v>
      </c>
      <c r="N12" s="240">
        <v>10</v>
      </c>
    </row>
    <row r="13" spans="1:14" ht="37.5" customHeight="1">
      <c r="A13" s="237">
        <v>2</v>
      </c>
      <c r="B13" s="238" t="s">
        <v>176</v>
      </c>
      <c r="C13" s="239" t="s">
        <v>169</v>
      </c>
      <c r="D13" s="239">
        <v>15</v>
      </c>
      <c r="E13" s="239" t="s">
        <v>169</v>
      </c>
      <c r="F13" s="239">
        <v>15</v>
      </c>
      <c r="G13" s="239">
        <v>11</v>
      </c>
      <c r="H13" s="239"/>
      <c r="I13" s="239">
        <v>7</v>
      </c>
      <c r="J13" s="239"/>
      <c r="K13" s="239">
        <v>5</v>
      </c>
      <c r="L13" s="239"/>
      <c r="M13" s="238">
        <f t="shared" si="0"/>
        <v>53</v>
      </c>
      <c r="N13" s="240">
        <v>11</v>
      </c>
    </row>
    <row r="14" spans="1:14" ht="37.5" customHeight="1">
      <c r="A14" s="237">
        <v>12</v>
      </c>
      <c r="B14" s="238" t="s">
        <v>177</v>
      </c>
      <c r="C14" s="239" t="s">
        <v>169</v>
      </c>
      <c r="D14" s="239">
        <v>15</v>
      </c>
      <c r="E14" s="239" t="s">
        <v>169</v>
      </c>
      <c r="F14" s="239">
        <v>15</v>
      </c>
      <c r="G14" s="239">
        <v>7</v>
      </c>
      <c r="H14" s="239"/>
      <c r="I14" s="239">
        <v>10</v>
      </c>
      <c r="J14" s="239"/>
      <c r="K14" s="239">
        <v>8</v>
      </c>
      <c r="L14" s="239"/>
      <c r="M14" s="238">
        <f t="shared" si="0"/>
        <v>55</v>
      </c>
      <c r="N14" s="240">
        <v>12</v>
      </c>
    </row>
    <row r="15" spans="1:14" ht="37.5" customHeight="1">
      <c r="A15" s="237">
        <v>15</v>
      </c>
      <c r="B15" s="238" t="s">
        <v>178</v>
      </c>
      <c r="C15" s="239" t="s">
        <v>169</v>
      </c>
      <c r="D15" s="239">
        <v>15</v>
      </c>
      <c r="E15" s="239" t="s">
        <v>169</v>
      </c>
      <c r="F15" s="239">
        <v>15</v>
      </c>
      <c r="G15" s="239" t="s">
        <v>169</v>
      </c>
      <c r="H15" s="239">
        <v>15</v>
      </c>
      <c r="I15" s="239" t="s">
        <v>169</v>
      </c>
      <c r="J15" s="239">
        <v>15</v>
      </c>
      <c r="K15" s="239">
        <v>4</v>
      </c>
      <c r="L15" s="239"/>
      <c r="M15" s="238">
        <f t="shared" si="0"/>
        <v>64</v>
      </c>
      <c r="N15" s="240">
        <v>13</v>
      </c>
    </row>
    <row r="16" spans="1:14" ht="37.5" customHeight="1" thickBot="1">
      <c r="A16" s="241">
        <v>9</v>
      </c>
      <c r="B16" s="242" t="s">
        <v>179</v>
      </c>
      <c r="C16" s="243" t="s">
        <v>180</v>
      </c>
      <c r="D16" s="243">
        <v>15</v>
      </c>
      <c r="E16" s="243" t="s">
        <v>180</v>
      </c>
      <c r="F16" s="243">
        <v>15</v>
      </c>
      <c r="G16" s="243" t="s">
        <v>180</v>
      </c>
      <c r="H16" s="243">
        <v>15</v>
      </c>
      <c r="I16" s="243" t="s">
        <v>180</v>
      </c>
      <c r="J16" s="243">
        <v>15</v>
      </c>
      <c r="K16" s="243" t="s">
        <v>180</v>
      </c>
      <c r="L16" s="243">
        <v>15</v>
      </c>
      <c r="M16" s="242">
        <f t="shared" si="0"/>
        <v>75</v>
      </c>
      <c r="N16" s="244">
        <v>14</v>
      </c>
    </row>
    <row r="17" spans="1:14" ht="6" customHeight="1" thickBot="1"/>
    <row r="18" spans="1:14" ht="37.5" customHeight="1" thickBot="1">
      <c r="A18" s="246" t="s">
        <v>181</v>
      </c>
      <c r="B18" s="247"/>
      <c r="C18" s="247"/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8"/>
    </row>
  </sheetData>
  <mergeCells count="3">
    <mergeCell ref="A1:E1"/>
    <mergeCell ref="K1:N1"/>
    <mergeCell ref="A18:N18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외양 1,2구간</vt:lpstr>
      <vt:lpstr>영일만인쇼어</vt:lpstr>
      <vt:lpstr>울릉도인쇼어</vt:lpstr>
      <vt:lpstr>포항컵&lt;크루저&gt;</vt:lpstr>
      <vt:lpstr>포항컵&lt;피코&gt;</vt:lpstr>
      <vt:lpstr>영일만인쇼어!Print_Area</vt:lpstr>
      <vt:lpstr>'외양 1,2구간'!Print_Area</vt:lpstr>
      <vt:lpstr>울릉도인쇼어!Print_Area</vt:lpstr>
      <vt:lpstr>'포항컵&lt;크루저&gt;'!Print_Area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2011-06-06T08:17:18Z</cp:lastPrinted>
  <dcterms:created xsi:type="dcterms:W3CDTF">2007-10-11T05:27:19Z</dcterms:created>
  <dcterms:modified xsi:type="dcterms:W3CDTF">2011-06-10T01:44:53Z</dcterms:modified>
</cp:coreProperties>
</file>