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440" windowHeight="8385" activeTab="2"/>
  </bookViews>
  <sheets>
    <sheet name="OP, 4.7" sheetId="1" r:id="rId1"/>
    <sheet name="LS, LR" sheetId="3" r:id="rId2"/>
    <sheet name="TC, RS, MS" sheetId="4" r:id="rId3"/>
    <sheet name="420, 470, HB" sheetId="5" r:id="rId4"/>
  </sheets>
  <definedNames>
    <definedName name="_xlnm._FilterDatabase" localSheetId="0" hidden="1">'OP, 4.7'!$A$87:$Q$105</definedName>
    <definedName name="_xlnm.Print_Area" localSheetId="0">'OP, 4.7'!$A$1:$Q$106</definedName>
  </definedNames>
  <calcPr calcId="145621"/>
</workbook>
</file>

<file path=xl/calcChain.xml><?xml version="1.0" encoding="utf-8"?>
<calcChain xmlns="http://schemas.openxmlformats.org/spreadsheetml/2006/main">
  <c r="N47" i="5" l="1"/>
  <c r="N49" i="5"/>
  <c r="N48" i="5"/>
  <c r="N50" i="5"/>
  <c r="N53" i="5"/>
  <c r="N56" i="5"/>
  <c r="N55" i="5"/>
  <c r="N46" i="5"/>
  <c r="K49" i="5"/>
  <c r="K48" i="5"/>
  <c r="K52" i="5"/>
  <c r="K51" i="5"/>
  <c r="K50" i="5"/>
  <c r="K56" i="5"/>
  <c r="K46" i="5"/>
  <c r="H47" i="5"/>
  <c r="H49" i="5"/>
  <c r="H48" i="5"/>
  <c r="H52" i="5"/>
  <c r="H51" i="5"/>
  <c r="H50" i="5"/>
  <c r="H53" i="5"/>
  <c r="H56" i="5"/>
  <c r="H55" i="5"/>
  <c r="H46" i="5"/>
  <c r="N39" i="4"/>
  <c r="N33" i="4"/>
  <c r="N50" i="4"/>
  <c r="N40" i="4"/>
  <c r="N37" i="4"/>
  <c r="N35" i="4"/>
  <c r="N41" i="4"/>
  <c r="N44" i="4"/>
  <c r="N45" i="4"/>
  <c r="N46" i="4"/>
  <c r="N47" i="4"/>
  <c r="N36" i="4"/>
  <c r="N43" i="4"/>
  <c r="N58" i="4"/>
  <c r="N48" i="4"/>
  <c r="N49" i="4"/>
  <c r="N51" i="4"/>
  <c r="N53" i="4"/>
  <c r="N52" i="4"/>
  <c r="N57" i="4"/>
  <c r="N63" i="4"/>
  <c r="N61" i="4"/>
  <c r="N59" i="4"/>
  <c r="N54" i="4"/>
  <c r="N62" i="4"/>
  <c r="N34" i="4"/>
  <c r="N32" i="4"/>
  <c r="N38" i="4"/>
  <c r="N26" i="4" l="1"/>
  <c r="N27" i="4"/>
  <c r="N23" i="4"/>
  <c r="N24" i="4"/>
  <c r="N22" i="4"/>
  <c r="N21" i="4"/>
  <c r="N20" i="4"/>
  <c r="N75" i="4"/>
  <c r="N87" i="4"/>
  <c r="N86" i="4"/>
  <c r="N85" i="4"/>
  <c r="N78" i="4"/>
  <c r="N79" i="4"/>
  <c r="N77" i="4"/>
  <c r="N76" i="4"/>
  <c r="K34" i="4"/>
  <c r="K39" i="4"/>
  <c r="K33" i="4"/>
  <c r="K40" i="4"/>
  <c r="K37" i="4"/>
  <c r="K35" i="4"/>
  <c r="K41" i="4"/>
  <c r="K44" i="4"/>
  <c r="K46" i="4"/>
  <c r="K36" i="4"/>
  <c r="K48" i="4"/>
  <c r="K42" i="4"/>
  <c r="K49" i="4"/>
  <c r="K53" i="4"/>
  <c r="K52" i="4"/>
  <c r="K57" i="4"/>
  <c r="K63" i="4"/>
  <c r="K61" i="4"/>
  <c r="K59" i="4"/>
  <c r="K60" i="4"/>
  <c r="K54" i="4"/>
  <c r="K62" i="4"/>
  <c r="K67" i="4"/>
  <c r="K32" i="4"/>
  <c r="K76" i="4"/>
  <c r="K78" i="4"/>
  <c r="K79" i="4"/>
  <c r="K77" i="4"/>
  <c r="K75" i="4"/>
  <c r="K86" i="4"/>
  <c r="K87" i="4"/>
  <c r="K85" i="4"/>
  <c r="K21" i="4"/>
  <c r="K26" i="4"/>
  <c r="K23" i="4"/>
  <c r="K24" i="4"/>
  <c r="K22" i="4"/>
  <c r="K20" i="4"/>
  <c r="Q68" i="4"/>
  <c r="H32" i="4"/>
  <c r="H34" i="4"/>
  <c r="H39" i="4"/>
  <c r="H33" i="4"/>
  <c r="H40" i="4"/>
  <c r="H37" i="4"/>
  <c r="H35" i="4"/>
  <c r="H41" i="4"/>
  <c r="H44" i="4"/>
  <c r="H45" i="4"/>
  <c r="H46" i="4"/>
  <c r="H47" i="4"/>
  <c r="H36" i="4"/>
  <c r="H43" i="4"/>
  <c r="H48" i="4"/>
  <c r="H42" i="4"/>
  <c r="H49" i="4"/>
  <c r="H55" i="4"/>
  <c r="H51" i="4"/>
  <c r="H53" i="4"/>
  <c r="H52" i="4"/>
  <c r="H56" i="4"/>
  <c r="H57" i="4"/>
  <c r="H59" i="4"/>
  <c r="H60" i="4"/>
  <c r="H54" i="4"/>
  <c r="H62" i="4"/>
  <c r="H68" i="4"/>
  <c r="P68" i="4" s="1"/>
  <c r="H38" i="4"/>
  <c r="H77" i="4"/>
  <c r="H79" i="4"/>
  <c r="H78" i="4"/>
  <c r="P78" i="4" s="1"/>
  <c r="H76" i="4"/>
  <c r="H75" i="4"/>
  <c r="H86" i="4"/>
  <c r="H87" i="4"/>
  <c r="H85" i="4"/>
  <c r="Q87" i="4"/>
  <c r="H21" i="4"/>
  <c r="H26" i="4"/>
  <c r="H27" i="4"/>
  <c r="H23" i="4"/>
  <c r="H24" i="4"/>
  <c r="H22" i="4"/>
  <c r="H20" i="4"/>
  <c r="Q47" i="5"/>
  <c r="Q49" i="5"/>
  <c r="Q48" i="5"/>
  <c r="Q54" i="5"/>
  <c r="Q52" i="5"/>
  <c r="Q51" i="5"/>
  <c r="Q50" i="5"/>
  <c r="Q53" i="5"/>
  <c r="Q56" i="5"/>
  <c r="Q55" i="5"/>
  <c r="Q46" i="5"/>
  <c r="Q28" i="5"/>
  <c r="Q29" i="5"/>
  <c r="Q30" i="5"/>
  <c r="Q31" i="5"/>
  <c r="Q32" i="5"/>
  <c r="Q33" i="5"/>
  <c r="Q34" i="5"/>
  <c r="Q35" i="5"/>
  <c r="Q36" i="5"/>
  <c r="Q37" i="5"/>
  <c r="Q38" i="5"/>
  <c r="Q39" i="5"/>
  <c r="P40" i="5"/>
  <c r="Q40" i="5"/>
  <c r="P41" i="5"/>
  <c r="Q41" i="5"/>
  <c r="Q27" i="5"/>
  <c r="Q5" i="5"/>
  <c r="Q6" i="5"/>
  <c r="Q7" i="5"/>
  <c r="Q8" i="5"/>
  <c r="P9" i="5"/>
  <c r="Q9" i="5"/>
  <c r="P10" i="5"/>
  <c r="Q10" i="5"/>
  <c r="Q11" i="5"/>
  <c r="P12" i="5"/>
  <c r="Q12" i="5"/>
  <c r="P13" i="5"/>
  <c r="Q13" i="5"/>
  <c r="Q14" i="5"/>
  <c r="Q15" i="5"/>
  <c r="Q16" i="5"/>
  <c r="P17" i="5"/>
  <c r="Q17" i="5"/>
  <c r="P18" i="5"/>
  <c r="Q18" i="5"/>
  <c r="Q19" i="5"/>
  <c r="P20" i="5"/>
  <c r="Q20" i="5"/>
  <c r="P21" i="5"/>
  <c r="Q21" i="5"/>
  <c r="Q22" i="5"/>
  <c r="Q4" i="5"/>
  <c r="Q86" i="4"/>
  <c r="Q85" i="4"/>
  <c r="Q76" i="4"/>
  <c r="Q78" i="4"/>
  <c r="Q79" i="4"/>
  <c r="Q77" i="4"/>
  <c r="Q80" i="4"/>
  <c r="Q75" i="4"/>
  <c r="Q32" i="4"/>
  <c r="Q34" i="4"/>
  <c r="Q39" i="4"/>
  <c r="Q33" i="4"/>
  <c r="Q50" i="4"/>
  <c r="Q40" i="4"/>
  <c r="Q37" i="4"/>
  <c r="Q35" i="4"/>
  <c r="Q41" i="4"/>
  <c r="Q44" i="4"/>
  <c r="Q45" i="4"/>
  <c r="Q46" i="4"/>
  <c r="Q47" i="4"/>
  <c r="Q36" i="4"/>
  <c r="Q43" i="4"/>
  <c r="Q58" i="4"/>
  <c r="Q70" i="4"/>
  <c r="Q48" i="4"/>
  <c r="Q42" i="4"/>
  <c r="Q49" i="4"/>
  <c r="Q55" i="4"/>
  <c r="Q51" i="4"/>
  <c r="Q64" i="4"/>
  <c r="Q53" i="4"/>
  <c r="Q52" i="4"/>
  <c r="Q56" i="4"/>
  <c r="Q57" i="4"/>
  <c r="Q63" i="4"/>
  <c r="Q61" i="4"/>
  <c r="Q59" i="4"/>
  <c r="Q60" i="4"/>
  <c r="Q54" i="4"/>
  <c r="Q62" i="4"/>
  <c r="Q65" i="4"/>
  <c r="Q66" i="4"/>
  <c r="Q67" i="4"/>
  <c r="Q69" i="4"/>
  <c r="Q38" i="4"/>
  <c r="Q20" i="4"/>
  <c r="Q21" i="4"/>
  <c r="Q26" i="4"/>
  <c r="P27" i="4"/>
  <c r="Q27" i="4"/>
  <c r="Q23" i="4"/>
  <c r="Q24" i="4"/>
  <c r="Q22" i="4"/>
  <c r="Q25" i="4"/>
  <c r="P5" i="4"/>
  <c r="Q5" i="4"/>
  <c r="Q6" i="4"/>
  <c r="Q7" i="4"/>
  <c r="Q8" i="4"/>
  <c r="P9" i="4"/>
  <c r="Q9" i="4"/>
  <c r="P10" i="4"/>
  <c r="Q10" i="4"/>
  <c r="P11" i="4"/>
  <c r="Q11" i="4"/>
  <c r="Q12" i="4"/>
  <c r="P13" i="4"/>
  <c r="Q13" i="4"/>
  <c r="P14" i="4"/>
  <c r="Q14" i="4"/>
  <c r="Q15" i="4"/>
  <c r="Q4" i="4"/>
  <c r="Q40" i="3"/>
  <c r="Q42" i="3"/>
  <c r="Q46" i="3"/>
  <c r="Q39" i="3"/>
  <c r="Q43" i="3"/>
  <c r="Q47" i="3"/>
  <c r="Q44" i="3"/>
  <c r="Q54" i="3"/>
  <c r="Q41" i="3"/>
  <c r="Q55" i="3"/>
  <c r="Q50" i="3"/>
  <c r="Q56" i="3"/>
  <c r="Q45" i="3"/>
  <c r="Q53" i="3"/>
  <c r="Q48" i="3"/>
  <c r="Q67" i="3"/>
  <c r="Q49" i="3"/>
  <c r="Q59" i="3"/>
  <c r="Q58" i="3"/>
  <c r="Q51" i="3"/>
  <c r="Q66" i="3"/>
  <c r="Q61" i="3"/>
  <c r="Q63" i="3"/>
  <c r="Q65" i="3"/>
  <c r="P64" i="3"/>
  <c r="Q64" i="3"/>
  <c r="Q52" i="3"/>
  <c r="Q69" i="3"/>
  <c r="Q57" i="3"/>
  <c r="P60" i="3"/>
  <c r="Q60" i="3"/>
  <c r="Q62" i="3"/>
  <c r="P68" i="3"/>
  <c r="Q68" i="3"/>
  <c r="Q70" i="3"/>
  <c r="Q38" i="3"/>
  <c r="N39" i="3"/>
  <c r="N43" i="3"/>
  <c r="N47" i="3"/>
  <c r="N44" i="3"/>
  <c r="N41" i="3"/>
  <c r="N56" i="3"/>
  <c r="N49" i="3"/>
  <c r="N59" i="3"/>
  <c r="N51" i="3"/>
  <c r="N64" i="3"/>
  <c r="N57" i="3"/>
  <c r="N68" i="3"/>
  <c r="N46" i="3"/>
  <c r="N40" i="3"/>
  <c r="N38" i="3"/>
  <c r="K39" i="3"/>
  <c r="K47" i="3"/>
  <c r="K41" i="3"/>
  <c r="K58" i="3"/>
  <c r="K51" i="3"/>
  <c r="K65" i="3"/>
  <c r="P65" i="3" s="1"/>
  <c r="K64" i="3"/>
  <c r="K57" i="3"/>
  <c r="K60" i="3"/>
  <c r="K70" i="3"/>
  <c r="P70" i="3" s="1"/>
  <c r="K46" i="3"/>
  <c r="Q24" i="3"/>
  <c r="Q27" i="3"/>
  <c r="N5" i="3"/>
  <c r="N4" i="3"/>
  <c r="N8" i="3"/>
  <c r="N10" i="3"/>
  <c r="N17" i="3"/>
  <c r="N7" i="3"/>
  <c r="N9" i="3"/>
  <c r="N23" i="3"/>
  <c r="N21" i="3"/>
  <c r="N28" i="3"/>
  <c r="N31" i="3"/>
  <c r="N24" i="3"/>
  <c r="P24" i="3" s="1"/>
  <c r="N27" i="3"/>
  <c r="P27" i="3" s="1"/>
  <c r="N6" i="3"/>
  <c r="Q16" i="3"/>
  <c r="Q18" i="3"/>
  <c r="Q6" i="3"/>
  <c r="Q13" i="3"/>
  <c r="Q5" i="3"/>
  <c r="Q4" i="3"/>
  <c r="Q19" i="3"/>
  <c r="Q8" i="3"/>
  <c r="Q14" i="3"/>
  <c r="Q20" i="3"/>
  <c r="Q10" i="3"/>
  <c r="Q11" i="3"/>
  <c r="Q22" i="3"/>
  <c r="Q30" i="3"/>
  <c r="Q17" i="3"/>
  <c r="Q7" i="3"/>
  <c r="Q12" i="3"/>
  <c r="Q25" i="3"/>
  <c r="Q9" i="3"/>
  <c r="Q23" i="3"/>
  <c r="Q26" i="3"/>
  <c r="Q33" i="3"/>
  <c r="Q21" i="3"/>
  <c r="Q28" i="3"/>
  <c r="Q31" i="3"/>
  <c r="Q29" i="3"/>
  <c r="Q32" i="3"/>
  <c r="Q34" i="3"/>
  <c r="P29" i="3"/>
  <c r="Q15" i="3"/>
  <c r="K5" i="3"/>
  <c r="K4" i="3"/>
  <c r="K8" i="3"/>
  <c r="K14" i="3"/>
  <c r="K17" i="3"/>
  <c r="K7" i="3"/>
  <c r="K9" i="3"/>
  <c r="K23" i="3"/>
  <c r="K26" i="3"/>
  <c r="K21" i="3"/>
  <c r="K28" i="3"/>
  <c r="K31" i="3"/>
  <c r="K34" i="3"/>
  <c r="P34" i="3" s="1"/>
  <c r="K6" i="3"/>
  <c r="H40" i="3"/>
  <c r="H42" i="3"/>
  <c r="H46" i="3"/>
  <c r="H39" i="3"/>
  <c r="H43" i="3"/>
  <c r="H44" i="3"/>
  <c r="H41" i="3"/>
  <c r="H55" i="3"/>
  <c r="P55" i="3" s="1"/>
  <c r="H50" i="3"/>
  <c r="H45" i="3"/>
  <c r="H53" i="3"/>
  <c r="H48" i="3"/>
  <c r="H49" i="3"/>
  <c r="H58" i="3"/>
  <c r="H51" i="3"/>
  <c r="H61" i="3"/>
  <c r="H52" i="3"/>
  <c r="H69" i="3"/>
  <c r="H57" i="3"/>
  <c r="P57" i="3" s="1"/>
  <c r="H60" i="3"/>
  <c r="H62" i="3"/>
  <c r="P62" i="3" s="1"/>
  <c r="H68" i="3"/>
  <c r="H38" i="3"/>
  <c r="H13" i="3"/>
  <c r="H5" i="3"/>
  <c r="H4" i="3"/>
  <c r="H14" i="3"/>
  <c r="H10" i="3"/>
  <c r="H11" i="3"/>
  <c r="H17" i="3"/>
  <c r="H7" i="3"/>
  <c r="H12" i="3"/>
  <c r="H9" i="3"/>
  <c r="H26" i="3"/>
  <c r="H21" i="3"/>
  <c r="H28" i="3"/>
  <c r="H31" i="3"/>
  <c r="H29" i="3"/>
  <c r="H32" i="3"/>
  <c r="P32" i="3" s="1"/>
  <c r="H6" i="3"/>
  <c r="N34" i="1"/>
  <c r="N40" i="1"/>
  <c r="N31" i="1"/>
  <c r="N29" i="1"/>
  <c r="N33" i="1"/>
  <c r="N32" i="1"/>
  <c r="N28" i="1"/>
  <c r="N37" i="1"/>
  <c r="N38" i="1"/>
  <c r="N36" i="1"/>
  <c r="N41" i="1"/>
  <c r="N39" i="1"/>
  <c r="N44" i="1"/>
  <c r="N48" i="1"/>
  <c r="N46" i="1"/>
  <c r="N58" i="1"/>
  <c r="N45" i="1"/>
  <c r="N54" i="1"/>
  <c r="N49" i="1"/>
  <c r="N59" i="1"/>
  <c r="N64" i="1"/>
  <c r="N60" i="1"/>
  <c r="N74" i="1"/>
  <c r="N72" i="1"/>
  <c r="N62" i="1"/>
  <c r="N61" i="1"/>
  <c r="N83" i="1"/>
  <c r="N81" i="1"/>
  <c r="N52" i="1"/>
  <c r="N56" i="1"/>
  <c r="N68" i="1"/>
  <c r="N71" i="1"/>
  <c r="N70" i="1"/>
  <c r="N35" i="1"/>
  <c r="N30" i="1"/>
  <c r="K46" i="1"/>
  <c r="N4" i="1"/>
  <c r="N6" i="1"/>
  <c r="N7" i="1"/>
  <c r="N11" i="1"/>
  <c r="N9" i="1"/>
  <c r="N8" i="1"/>
  <c r="N16" i="1"/>
  <c r="N17" i="1"/>
  <c r="P17" i="1" s="1"/>
  <c r="N18" i="1"/>
  <c r="P18" i="1" s="1"/>
  <c r="N19" i="1"/>
  <c r="P19" i="1" s="1"/>
  <c r="N20" i="1"/>
  <c r="P20" i="1" s="1"/>
  <c r="P23" i="1"/>
  <c r="N5" i="1"/>
  <c r="Q17" i="1"/>
  <c r="Q18" i="1"/>
  <c r="Q19" i="1"/>
  <c r="Q20" i="1"/>
  <c r="Q23" i="1"/>
  <c r="Q22" i="1"/>
  <c r="K22" i="1"/>
  <c r="P22" i="1" s="1"/>
  <c r="Q35" i="1"/>
  <c r="Q43" i="1"/>
  <c r="Q50" i="1"/>
  <c r="Q34" i="1"/>
  <c r="Q42" i="1"/>
  <c r="Q51" i="1"/>
  <c r="Q40" i="1"/>
  <c r="Q57" i="1"/>
  <c r="Q31" i="1"/>
  <c r="Q29" i="1"/>
  <c r="Q33" i="1"/>
  <c r="Q32" i="1"/>
  <c r="Q63" i="1"/>
  <c r="Q28" i="1"/>
  <c r="Q37" i="1"/>
  <c r="Q38" i="1"/>
  <c r="Q36" i="1"/>
  <c r="Q55" i="1"/>
  <c r="Q41" i="1"/>
  <c r="Q47" i="1"/>
  <c r="Q39" i="1"/>
  <c r="Q44" i="1"/>
  <c r="Q65" i="1"/>
  <c r="Q48" i="1"/>
  <c r="Q67" i="1"/>
  <c r="Q53" i="1"/>
  <c r="Q46" i="1"/>
  <c r="Q66" i="1"/>
  <c r="Q58" i="1"/>
  <c r="Q45" i="1"/>
  <c r="Q73" i="1"/>
  <c r="Q54" i="1"/>
  <c r="Q75" i="1"/>
  <c r="Q49" i="1"/>
  <c r="Q77" i="1"/>
  <c r="Q78" i="1"/>
  <c r="Q59" i="1"/>
  <c r="Q64" i="1"/>
  <c r="Q60" i="1"/>
  <c r="Q74" i="1"/>
  <c r="Q72" i="1"/>
  <c r="Q62" i="1"/>
  <c r="Q61" i="1"/>
  <c r="Q83" i="1"/>
  <c r="Q81" i="1"/>
  <c r="Q69" i="1"/>
  <c r="Q52" i="1"/>
  <c r="Q56" i="1"/>
  <c r="Q76" i="1"/>
  <c r="Q79" i="1"/>
  <c r="Q68" i="1"/>
  <c r="Q80" i="1"/>
  <c r="Q71" i="1"/>
  <c r="Q70" i="1"/>
  <c r="Q82" i="1"/>
  <c r="Q84" i="1"/>
  <c r="P52" i="1"/>
  <c r="P56" i="1"/>
  <c r="P82" i="1"/>
  <c r="P84" i="1"/>
  <c r="Q30" i="1"/>
  <c r="Q12" i="1"/>
  <c r="Q10" i="1"/>
  <c r="Q5" i="1"/>
  <c r="Q14" i="1"/>
  <c r="Q6" i="1"/>
  <c r="Q13" i="1"/>
  <c r="Q7" i="1"/>
  <c r="Q11" i="1"/>
  <c r="Q9" i="1"/>
  <c r="Q8" i="1"/>
  <c r="Q15" i="1"/>
  <c r="Q16" i="1"/>
  <c r="Q21" i="1"/>
  <c r="Q4" i="1"/>
  <c r="K31" i="1"/>
  <c r="K29" i="1"/>
  <c r="K33" i="1"/>
  <c r="K32" i="1"/>
  <c r="K28" i="1"/>
  <c r="K37" i="1"/>
  <c r="K38" i="1"/>
  <c r="K36" i="1"/>
  <c r="K39" i="1"/>
  <c r="K44" i="1"/>
  <c r="K48" i="1"/>
  <c r="K66" i="1"/>
  <c r="K54" i="1"/>
  <c r="K59" i="1"/>
  <c r="K64" i="1"/>
  <c r="K60" i="1"/>
  <c r="K62" i="1"/>
  <c r="K68" i="1"/>
  <c r="K71" i="1"/>
  <c r="K42" i="1"/>
  <c r="K15" i="1"/>
  <c r="K16" i="1"/>
  <c r="K21" i="1"/>
  <c r="P21" i="1" s="1"/>
  <c r="K5" i="1"/>
  <c r="H15" i="1"/>
  <c r="H35" i="1"/>
  <c r="H43" i="1"/>
  <c r="H34" i="1"/>
  <c r="H42" i="1"/>
  <c r="H40" i="1"/>
  <c r="H31" i="1"/>
  <c r="H29" i="1"/>
  <c r="H33" i="1"/>
  <c r="H32" i="1"/>
  <c r="H28" i="1"/>
  <c r="H37" i="1"/>
  <c r="H38" i="1"/>
  <c r="H36" i="1"/>
  <c r="H41" i="1"/>
  <c r="H47" i="1"/>
  <c r="H39" i="1"/>
  <c r="H44" i="1"/>
  <c r="H53" i="1"/>
  <c r="H46" i="1"/>
  <c r="H45" i="1"/>
  <c r="H49" i="1"/>
  <c r="H64" i="1"/>
  <c r="H60" i="1"/>
  <c r="H72" i="1"/>
  <c r="H62" i="1"/>
  <c r="H61" i="1"/>
  <c r="H69" i="1"/>
  <c r="P69" i="1" s="1"/>
  <c r="H52" i="1"/>
  <c r="H56" i="1"/>
  <c r="H76" i="1"/>
  <c r="P76" i="1" s="1"/>
  <c r="H79" i="1"/>
  <c r="P79" i="1" s="1"/>
  <c r="H68" i="1"/>
  <c r="H80" i="1"/>
  <c r="P80" i="1" s="1"/>
  <c r="H71" i="1"/>
  <c r="H70" i="1"/>
  <c r="P70" i="1" s="1"/>
  <c r="H82" i="1"/>
  <c r="H84" i="1"/>
  <c r="H30" i="1"/>
  <c r="P30" i="1" s="1"/>
  <c r="H10" i="1"/>
  <c r="H5" i="1"/>
  <c r="H6" i="1"/>
  <c r="H7" i="1"/>
  <c r="H11" i="1"/>
  <c r="H9" i="1"/>
  <c r="H8" i="1"/>
  <c r="E8" i="1"/>
  <c r="H4" i="1"/>
  <c r="E4" i="1"/>
  <c r="P4" i="1" s="1"/>
  <c r="E30" i="1"/>
  <c r="P87" i="4" l="1"/>
  <c r="P86" i="4"/>
  <c r="P85" i="4"/>
  <c r="P79" i="4"/>
  <c r="P71" i="1"/>
  <c r="P68" i="1"/>
  <c r="P8" i="1"/>
  <c r="P16" i="1"/>
  <c r="P15" i="1"/>
  <c r="E50" i="5" l="1"/>
  <c r="P50" i="5" s="1"/>
  <c r="E55" i="5"/>
  <c r="P55" i="5" s="1"/>
  <c r="E47" i="5"/>
  <c r="P47" i="5" s="1"/>
  <c r="E49" i="5"/>
  <c r="P49" i="5" s="1"/>
  <c r="E52" i="5"/>
  <c r="P52" i="5" s="1"/>
  <c r="E54" i="5"/>
  <c r="P54" i="5" s="1"/>
  <c r="E51" i="5"/>
  <c r="P51" i="5" s="1"/>
  <c r="E48" i="5"/>
  <c r="P48" i="5" s="1"/>
  <c r="E53" i="5"/>
  <c r="P53" i="5" s="1"/>
  <c r="E56" i="5"/>
  <c r="P56" i="5" s="1"/>
  <c r="E46" i="5"/>
  <c r="P46" i="5" s="1"/>
  <c r="E37" i="5"/>
  <c r="P37" i="5" s="1"/>
  <c r="E38" i="5"/>
  <c r="P38" i="5" s="1"/>
  <c r="E30" i="5"/>
  <c r="P30" i="5" s="1"/>
  <c r="E27" i="5"/>
  <c r="P27" i="5" s="1"/>
  <c r="E29" i="5"/>
  <c r="P29" i="5" s="1"/>
  <c r="E31" i="5"/>
  <c r="P31" i="5" s="1"/>
  <c r="E32" i="5"/>
  <c r="P32" i="5" s="1"/>
  <c r="E33" i="5"/>
  <c r="P33" i="5" s="1"/>
  <c r="E34" i="5"/>
  <c r="P34" i="5" s="1"/>
  <c r="E35" i="5"/>
  <c r="P35" i="5" s="1"/>
  <c r="E36" i="5"/>
  <c r="P36" i="5" s="1"/>
  <c r="E39" i="5"/>
  <c r="P39" i="5" s="1"/>
  <c r="E28" i="5"/>
  <c r="P28" i="5" s="1"/>
  <c r="E15" i="5"/>
  <c r="P15" i="5" s="1"/>
  <c r="E16" i="5"/>
  <c r="P16" i="5" s="1"/>
  <c r="E19" i="5"/>
  <c r="P19" i="5" s="1"/>
  <c r="E22" i="5"/>
  <c r="P22" i="5" s="1"/>
  <c r="E14" i="5"/>
  <c r="P14" i="5" s="1"/>
  <c r="E5" i="5"/>
  <c r="P5" i="5" s="1"/>
  <c r="E6" i="5"/>
  <c r="P6" i="5" s="1"/>
  <c r="E7" i="5"/>
  <c r="P7" i="5" s="1"/>
  <c r="E8" i="5"/>
  <c r="P8" i="5" s="1"/>
  <c r="E11" i="5"/>
  <c r="P11" i="5" s="1"/>
  <c r="E4" i="5"/>
  <c r="P4" i="5" s="1"/>
  <c r="E80" i="4" l="1"/>
  <c r="P80" i="4" s="1"/>
  <c r="E77" i="4"/>
  <c r="P77" i="4" s="1"/>
  <c r="E76" i="4"/>
  <c r="P76" i="4" s="1"/>
  <c r="E75" i="4"/>
  <c r="P75" i="4" s="1"/>
  <c r="E69" i="4"/>
  <c r="P69" i="4" s="1"/>
  <c r="E67" i="4"/>
  <c r="P67" i="4" s="1"/>
  <c r="E66" i="4"/>
  <c r="P66" i="4" s="1"/>
  <c r="E65" i="4"/>
  <c r="P65" i="4" s="1"/>
  <c r="E54" i="4"/>
  <c r="P54" i="4" s="1"/>
  <c r="E61" i="4"/>
  <c r="P61" i="4" s="1"/>
  <c r="E60" i="4"/>
  <c r="P60" i="4" s="1"/>
  <c r="E59" i="4"/>
  <c r="P59" i="4" s="1"/>
  <c r="E62" i="4"/>
  <c r="P62" i="4" s="1"/>
  <c r="E56" i="4"/>
  <c r="P56" i="4" s="1"/>
  <c r="E32" i="4"/>
  <c r="P32" i="4" s="1"/>
  <c r="E34" i="4"/>
  <c r="P34" i="4" s="1"/>
  <c r="E39" i="4"/>
  <c r="P39" i="4" s="1"/>
  <c r="E50" i="4"/>
  <c r="P50" i="4" s="1"/>
  <c r="E40" i="4"/>
  <c r="P40" i="4" s="1"/>
  <c r="E41" i="4"/>
  <c r="P41" i="4" s="1"/>
  <c r="E33" i="4"/>
  <c r="P33" i="4" s="1"/>
  <c r="E37" i="4"/>
  <c r="P37" i="4" s="1"/>
  <c r="E46" i="4"/>
  <c r="P46" i="4" s="1"/>
  <c r="E44" i="4"/>
  <c r="P44" i="4" s="1"/>
  <c r="E70" i="4"/>
  <c r="P70" i="4" s="1"/>
  <c r="E47" i="4"/>
  <c r="P47" i="4" s="1"/>
  <c r="E45" i="4"/>
  <c r="P45" i="4" s="1"/>
  <c r="E35" i="4"/>
  <c r="P35" i="4" s="1"/>
  <c r="E58" i="4"/>
  <c r="P58" i="4" s="1"/>
  <c r="E36" i="4"/>
  <c r="P36" i="4" s="1"/>
  <c r="E64" i="4"/>
  <c r="P64" i="4" s="1"/>
  <c r="E48" i="4"/>
  <c r="P48" i="4" s="1"/>
  <c r="E55" i="4"/>
  <c r="P55" i="4" s="1"/>
  <c r="E53" i="4"/>
  <c r="P53" i="4" s="1"/>
  <c r="E43" i="4"/>
  <c r="P43" i="4" s="1"/>
  <c r="E51" i="4"/>
  <c r="P51" i="4" s="1"/>
  <c r="E42" i="4"/>
  <c r="P42" i="4" s="1"/>
  <c r="E52" i="4"/>
  <c r="P52" i="4" s="1"/>
  <c r="E49" i="4"/>
  <c r="P49" i="4" s="1"/>
  <c r="E57" i="4"/>
  <c r="P57" i="4" s="1"/>
  <c r="E63" i="4"/>
  <c r="P63" i="4" s="1"/>
  <c r="E38" i="4"/>
  <c r="P38" i="4" s="1"/>
  <c r="E22" i="4"/>
  <c r="P22" i="4" s="1"/>
  <c r="E25" i="4"/>
  <c r="P25" i="4" s="1"/>
  <c r="E21" i="4"/>
  <c r="P21" i="4" s="1"/>
  <c r="E26" i="4"/>
  <c r="P26" i="4" s="1"/>
  <c r="E23" i="4"/>
  <c r="P23" i="4" s="1"/>
  <c r="E24" i="4"/>
  <c r="P24" i="4" s="1"/>
  <c r="E20" i="4"/>
  <c r="P20" i="4" s="1"/>
  <c r="E15" i="4"/>
  <c r="P15" i="4" s="1"/>
  <c r="E12" i="4"/>
  <c r="P12" i="4" s="1"/>
  <c r="E6" i="4"/>
  <c r="P6" i="4" s="1"/>
  <c r="E7" i="4"/>
  <c r="P7" i="4" s="1"/>
  <c r="E8" i="4"/>
  <c r="P8" i="4" s="1"/>
  <c r="E4" i="4"/>
  <c r="P4" i="4" s="1"/>
  <c r="E49" i="3"/>
  <c r="P49" i="3" s="1"/>
  <c r="E63" i="3"/>
  <c r="P63" i="3" s="1"/>
  <c r="E61" i="3"/>
  <c r="P61" i="3" s="1"/>
  <c r="E52" i="3"/>
  <c r="P52" i="3" s="1"/>
  <c r="E69" i="3"/>
  <c r="P69" i="3" s="1"/>
  <c r="E40" i="3"/>
  <c r="P40" i="3" s="1"/>
  <c r="E42" i="3"/>
  <c r="P42" i="3" s="1"/>
  <c r="E46" i="3"/>
  <c r="P46" i="3" s="1"/>
  <c r="E43" i="3"/>
  <c r="P43" i="3" s="1"/>
  <c r="E39" i="3"/>
  <c r="P39" i="3" s="1"/>
  <c r="E44" i="3"/>
  <c r="P44" i="3" s="1"/>
  <c r="E54" i="3"/>
  <c r="P54" i="3" s="1"/>
  <c r="E41" i="3"/>
  <c r="P41" i="3" s="1"/>
  <c r="E47" i="3"/>
  <c r="P47" i="3" s="1"/>
  <c r="E50" i="3"/>
  <c r="P50" i="3" s="1"/>
  <c r="E45" i="3"/>
  <c r="P45" i="3" s="1"/>
  <c r="E53" i="3"/>
  <c r="P53" i="3" s="1"/>
  <c r="E56" i="3"/>
  <c r="P56" i="3" s="1"/>
  <c r="E48" i="3"/>
  <c r="P48" i="3" s="1"/>
  <c r="E67" i="3"/>
  <c r="P67" i="3" s="1"/>
  <c r="E58" i="3"/>
  <c r="P58" i="3" s="1"/>
  <c r="E59" i="3"/>
  <c r="P59" i="3" s="1"/>
  <c r="E51" i="3"/>
  <c r="P51" i="3" s="1"/>
  <c r="E66" i="3"/>
  <c r="P66" i="3" s="1"/>
  <c r="E38" i="3"/>
  <c r="P38" i="3" s="1"/>
  <c r="E26" i="3"/>
  <c r="P26" i="3" s="1"/>
  <c r="E33" i="3"/>
  <c r="P33" i="3" s="1"/>
  <c r="E21" i="3"/>
  <c r="P21" i="3" s="1"/>
  <c r="E28" i="3"/>
  <c r="P28" i="3" s="1"/>
  <c r="E31" i="3"/>
  <c r="P31" i="3" s="1"/>
  <c r="E8" i="3"/>
  <c r="P8" i="3" s="1"/>
  <c r="E16" i="3"/>
  <c r="P16" i="3" s="1"/>
  <c r="E18" i="3"/>
  <c r="P18" i="3" s="1"/>
  <c r="E13" i="3"/>
  <c r="P13" i="3" s="1"/>
  <c r="E5" i="3"/>
  <c r="P5" i="3" s="1"/>
  <c r="E6" i="3"/>
  <c r="P6" i="3" s="1"/>
  <c r="E4" i="3"/>
  <c r="P4" i="3" s="1"/>
  <c r="E19" i="3"/>
  <c r="P19" i="3" s="1"/>
  <c r="E14" i="3"/>
  <c r="P14" i="3" s="1"/>
  <c r="E10" i="3"/>
  <c r="P10" i="3" s="1"/>
  <c r="E30" i="3"/>
  <c r="P30" i="3" s="1"/>
  <c r="E17" i="3"/>
  <c r="P17" i="3" s="1"/>
  <c r="E7" i="3"/>
  <c r="P7" i="3" s="1"/>
  <c r="E23" i="3"/>
  <c r="P23" i="3" s="1"/>
  <c r="E20" i="3"/>
  <c r="P20" i="3" s="1"/>
  <c r="E11" i="3"/>
  <c r="P11" i="3" s="1"/>
  <c r="E22" i="3"/>
  <c r="P22" i="3" s="1"/>
  <c r="E12" i="3"/>
  <c r="P12" i="3" s="1"/>
  <c r="E9" i="3"/>
  <c r="P9" i="3" s="1"/>
  <c r="E25" i="3"/>
  <c r="P25" i="3" s="1"/>
  <c r="E15" i="3"/>
  <c r="P15" i="3" s="1"/>
  <c r="E107" i="1"/>
  <c r="E104" i="1"/>
  <c r="E91" i="1"/>
  <c r="E92" i="1"/>
  <c r="E93" i="1"/>
  <c r="E95" i="1"/>
  <c r="E98" i="1"/>
  <c r="E105" i="1"/>
  <c r="E61" i="1"/>
  <c r="P61" i="1" s="1"/>
  <c r="E83" i="1"/>
  <c r="P83" i="1" s="1"/>
  <c r="E81" i="1"/>
  <c r="P81" i="1" s="1"/>
  <c r="E60" i="1"/>
  <c r="P60" i="1" s="1"/>
  <c r="E74" i="1"/>
  <c r="P74" i="1" s="1"/>
  <c r="E72" i="1"/>
  <c r="P72" i="1" s="1"/>
  <c r="E62" i="1"/>
  <c r="P62" i="1" s="1"/>
  <c r="E49" i="1"/>
  <c r="P49" i="1" s="1"/>
  <c r="E77" i="1"/>
  <c r="P77" i="1" s="1"/>
  <c r="E78" i="1"/>
  <c r="P78" i="1" s="1"/>
  <c r="E59" i="1"/>
  <c r="P59" i="1" s="1"/>
  <c r="E64" i="1"/>
  <c r="P64" i="1" s="1"/>
  <c r="E45" i="1"/>
  <c r="P45" i="1" s="1"/>
  <c r="E73" i="1"/>
  <c r="P73" i="1" s="1"/>
  <c r="E54" i="1"/>
  <c r="P54" i="1" s="1"/>
  <c r="E75" i="1"/>
  <c r="P75" i="1" s="1"/>
  <c r="E58" i="1"/>
  <c r="P58" i="1" s="1"/>
  <c r="E66" i="1"/>
  <c r="P66" i="1" s="1"/>
  <c r="E43" i="1"/>
  <c r="P43" i="1" s="1"/>
  <c r="E35" i="1"/>
  <c r="P35" i="1" s="1"/>
  <c r="E50" i="1"/>
  <c r="P50" i="1" s="1"/>
  <c r="E34" i="1"/>
  <c r="P34" i="1" s="1"/>
  <c r="E42" i="1"/>
  <c r="P42" i="1" s="1"/>
  <c r="E51" i="1"/>
  <c r="P51" i="1" s="1"/>
  <c r="E57" i="1"/>
  <c r="P57" i="1" s="1"/>
  <c r="E40" i="1"/>
  <c r="P40" i="1" s="1"/>
  <c r="E29" i="1"/>
  <c r="P29" i="1" s="1"/>
  <c r="E31" i="1"/>
  <c r="P31" i="1" s="1"/>
  <c r="E32" i="1"/>
  <c r="P32" i="1" s="1"/>
  <c r="E63" i="1"/>
  <c r="P63" i="1" s="1"/>
  <c r="E33" i="1"/>
  <c r="P33" i="1" s="1"/>
  <c r="E28" i="1"/>
  <c r="P28" i="1" s="1"/>
  <c r="E37" i="1"/>
  <c r="P37" i="1" s="1"/>
  <c r="E38" i="1"/>
  <c r="P38" i="1" s="1"/>
  <c r="E36" i="1"/>
  <c r="P36" i="1" s="1"/>
  <c r="E55" i="1"/>
  <c r="P55" i="1" s="1"/>
  <c r="E41" i="1"/>
  <c r="P41" i="1" s="1"/>
  <c r="E47" i="1"/>
  <c r="P47" i="1" s="1"/>
  <c r="E39" i="1"/>
  <c r="P39" i="1" s="1"/>
  <c r="E44" i="1"/>
  <c r="P44" i="1" s="1"/>
  <c r="E65" i="1"/>
  <c r="P65" i="1" s="1"/>
  <c r="E48" i="1"/>
  <c r="P48" i="1" s="1"/>
  <c r="E67" i="1"/>
  <c r="P67" i="1" s="1"/>
  <c r="E53" i="1"/>
  <c r="P53" i="1" s="1"/>
  <c r="E46" i="1"/>
  <c r="P46" i="1" s="1"/>
  <c r="E12" i="1"/>
  <c r="P12" i="1" s="1"/>
  <c r="E10" i="1"/>
  <c r="P10" i="1" s="1"/>
  <c r="E5" i="1"/>
  <c r="P5" i="1" s="1"/>
  <c r="E14" i="1"/>
  <c r="P14" i="1" s="1"/>
  <c r="E6" i="1"/>
  <c r="P6" i="1" s="1"/>
  <c r="E13" i="1"/>
  <c r="P13" i="1" s="1"/>
  <c r="E7" i="1"/>
  <c r="P7" i="1" s="1"/>
  <c r="E11" i="1"/>
  <c r="P11" i="1" s="1"/>
  <c r="E9" i="1"/>
  <c r="P9" i="1" s="1"/>
</calcChain>
</file>

<file path=xl/comments1.xml><?xml version="1.0" encoding="utf-8"?>
<comments xmlns="http://schemas.openxmlformats.org/spreadsheetml/2006/main">
  <authors>
    <author>Registered User</author>
  </authors>
  <commentList>
    <comment ref="B5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김성우
양호엽
</t>
        </r>
      </text>
    </comment>
  </commentList>
</comments>
</file>

<file path=xl/sharedStrings.xml><?xml version="1.0" encoding="utf-8"?>
<sst xmlns="http://schemas.openxmlformats.org/spreadsheetml/2006/main" count="820" uniqueCount="506">
  <si>
    <t>성 명</t>
  </si>
  <si>
    <t>소  속</t>
  </si>
  <si>
    <t>순위</t>
  </si>
  <si>
    <t>순위</t>
    <phoneticPr fontId="1" type="noConversion"/>
  </si>
  <si>
    <t>박성빈</t>
  </si>
  <si>
    <t>김동욱</t>
  </si>
  <si>
    <t>최군학</t>
  </si>
  <si>
    <t>최원빈</t>
  </si>
  <si>
    <t>김선호</t>
  </si>
  <si>
    <t>김영우</t>
  </si>
  <si>
    <t>박재하</t>
  </si>
  <si>
    <t>이상민</t>
  </si>
  <si>
    <t>오한울</t>
  </si>
  <si>
    <t>김준민</t>
  </si>
  <si>
    <t>옥상운</t>
  </si>
  <si>
    <t>김경민</t>
  </si>
  <si>
    <t>방민성</t>
  </si>
  <si>
    <t>허철우</t>
  </si>
  <si>
    <t>김준엽</t>
  </si>
  <si>
    <t>박진우</t>
  </si>
  <si>
    <t>남다은</t>
  </si>
  <si>
    <t>방예린</t>
  </si>
  <si>
    <t>손지원</t>
  </si>
  <si>
    <t>김경모</t>
  </si>
  <si>
    <t>김세웅</t>
  </si>
  <si>
    <t>양태영</t>
  </si>
  <si>
    <t>정현우</t>
  </si>
  <si>
    <t>장지수</t>
  </si>
  <si>
    <t>서해찬</t>
  </si>
  <si>
    <t>송채원</t>
  </si>
  <si>
    <t>손미혜</t>
  </si>
  <si>
    <t>조현주</t>
  </si>
  <si>
    <t>강준철</t>
  </si>
  <si>
    <t>김형건</t>
  </si>
  <si>
    <t>신지원</t>
  </si>
  <si>
    <t>편성현</t>
  </si>
  <si>
    <t>이강준</t>
  </si>
  <si>
    <t>이원정</t>
  </si>
  <si>
    <t>김다정</t>
  </si>
  <si>
    <t>이혜연</t>
  </si>
  <si>
    <t>랭킹점수</t>
    <phoneticPr fontId="1" type="noConversion"/>
  </si>
  <si>
    <t>대회점수</t>
    <phoneticPr fontId="1" type="noConversion"/>
  </si>
  <si>
    <t>* 레이저 4.7</t>
    <phoneticPr fontId="2" type="noConversion"/>
  </si>
  <si>
    <t>김해성</t>
    <phoneticPr fontId="4" type="noConversion"/>
  </si>
  <si>
    <t>이상헌</t>
    <phoneticPr fontId="4" type="noConversion"/>
  </si>
  <si>
    <t>김정호</t>
    <phoneticPr fontId="4" type="noConversion"/>
  </si>
  <si>
    <t>이민형</t>
    <phoneticPr fontId="4" type="noConversion"/>
  </si>
  <si>
    <t>장근석</t>
    <phoneticPr fontId="4" type="noConversion"/>
  </si>
  <si>
    <t>이경진</t>
    <phoneticPr fontId="1" type="noConversion"/>
  </si>
  <si>
    <t>김지아</t>
    <phoneticPr fontId="1" type="noConversion"/>
  </si>
  <si>
    <t>최성은</t>
    <phoneticPr fontId="1" type="noConversion"/>
  </si>
  <si>
    <t>김태환</t>
    <phoneticPr fontId="1" type="noConversion"/>
  </si>
  <si>
    <t>박다솜</t>
    <phoneticPr fontId="1" type="noConversion"/>
  </si>
  <si>
    <t>이동원</t>
    <phoneticPr fontId="1" type="noConversion"/>
  </si>
  <si>
    <t>문지선</t>
    <phoneticPr fontId="1" type="noConversion"/>
  </si>
  <si>
    <t>김민주</t>
    <phoneticPr fontId="1" type="noConversion"/>
  </si>
  <si>
    <t>손예인</t>
    <phoneticPr fontId="1" type="noConversion"/>
  </si>
  <si>
    <t>전은해</t>
    <phoneticPr fontId="1" type="noConversion"/>
  </si>
  <si>
    <t>김동민</t>
    <phoneticPr fontId="1" type="noConversion"/>
  </si>
  <si>
    <t>한국해양대</t>
    <phoneticPr fontId="1" type="noConversion"/>
  </si>
  <si>
    <t>* 옵티미스트(남)</t>
    <phoneticPr fontId="2" type="noConversion"/>
  </si>
  <si>
    <t>* 옵티미스트(여)</t>
    <phoneticPr fontId="2" type="noConversion"/>
  </si>
  <si>
    <t>후포고2</t>
    <phoneticPr fontId="1" type="noConversion"/>
  </si>
  <si>
    <t>강릉명륜고</t>
    <phoneticPr fontId="1" type="noConversion"/>
  </si>
  <si>
    <t>충남해양과학고</t>
    <phoneticPr fontId="1" type="noConversion"/>
  </si>
  <si>
    <t>경북요트협회</t>
    <phoneticPr fontId="1" type="noConversion"/>
  </si>
  <si>
    <t>* 레이저급</t>
    <phoneticPr fontId="2" type="noConversion"/>
  </si>
  <si>
    <t>* 레이저레디알급</t>
    <phoneticPr fontId="2" type="noConversion"/>
  </si>
  <si>
    <t>하지민</t>
    <phoneticPr fontId="1" type="noConversion"/>
  </si>
  <si>
    <t>김상규</t>
    <phoneticPr fontId="1" type="noConversion"/>
  </si>
  <si>
    <t>윤현수</t>
    <phoneticPr fontId="1" type="noConversion"/>
  </si>
  <si>
    <t>김정곤</t>
    <phoneticPr fontId="1" type="noConversion"/>
  </si>
  <si>
    <t>최성환</t>
    <phoneticPr fontId="1" type="noConversion"/>
  </si>
  <si>
    <t>김호곤</t>
    <phoneticPr fontId="1" type="noConversion"/>
  </si>
  <si>
    <t>정보</t>
    <phoneticPr fontId="1" type="noConversion"/>
  </si>
  <si>
    <t>진준오</t>
    <phoneticPr fontId="1" type="noConversion"/>
  </si>
  <si>
    <t>황대원</t>
    <phoneticPr fontId="1" type="noConversion"/>
  </si>
  <si>
    <t>김형익</t>
    <phoneticPr fontId="1" type="noConversion"/>
  </si>
  <si>
    <t>김창윤</t>
    <phoneticPr fontId="1" type="noConversion"/>
  </si>
  <si>
    <t>문용범</t>
    <phoneticPr fontId="1" type="noConversion"/>
  </si>
  <si>
    <t>조성백</t>
    <phoneticPr fontId="1" type="noConversion"/>
  </si>
  <si>
    <t>주다빈</t>
    <phoneticPr fontId="1" type="noConversion"/>
  </si>
  <si>
    <t>김영운</t>
    <phoneticPr fontId="1" type="noConversion"/>
  </si>
  <si>
    <t>이진환</t>
    <phoneticPr fontId="1" type="noConversion"/>
  </si>
  <si>
    <t>정민규</t>
    <phoneticPr fontId="1" type="noConversion"/>
  </si>
  <si>
    <t>김지환</t>
    <phoneticPr fontId="1" type="noConversion"/>
  </si>
  <si>
    <t>허길준</t>
    <phoneticPr fontId="1" type="noConversion"/>
  </si>
  <si>
    <t>민병호</t>
    <phoneticPr fontId="1" type="noConversion"/>
  </si>
  <si>
    <t>오강택</t>
    <phoneticPr fontId="1" type="noConversion"/>
  </si>
  <si>
    <t>인천광역시체육회</t>
    <phoneticPr fontId="1" type="noConversion"/>
  </si>
  <si>
    <t>부안군청</t>
    <phoneticPr fontId="1" type="noConversion"/>
  </si>
  <si>
    <t>보령시청</t>
    <phoneticPr fontId="1" type="noConversion"/>
  </si>
  <si>
    <t>경북도청</t>
    <phoneticPr fontId="1" type="noConversion"/>
  </si>
  <si>
    <t>강릉시청</t>
    <phoneticPr fontId="1" type="noConversion"/>
  </si>
  <si>
    <t>거제시청</t>
    <phoneticPr fontId="1" type="noConversion"/>
  </si>
  <si>
    <t>평택시청</t>
    <phoneticPr fontId="1" type="noConversion"/>
  </si>
  <si>
    <t>대구시체육회</t>
    <phoneticPr fontId="1" type="noConversion"/>
  </si>
  <si>
    <t>충남대1</t>
    <phoneticPr fontId="1" type="noConversion"/>
  </si>
  <si>
    <t>여수시청</t>
    <phoneticPr fontId="1" type="noConversion"/>
  </si>
  <si>
    <t>한국해양대학교</t>
    <phoneticPr fontId="1" type="noConversion"/>
  </si>
  <si>
    <t>남창고2</t>
    <phoneticPr fontId="1" type="noConversion"/>
  </si>
  <si>
    <t>대구체육고</t>
    <phoneticPr fontId="1" type="noConversion"/>
  </si>
  <si>
    <t>윤정현</t>
    <phoneticPr fontId="1" type="noConversion"/>
  </si>
  <si>
    <t>윤홍환</t>
    <phoneticPr fontId="1" type="noConversion"/>
  </si>
  <si>
    <t>유은혜</t>
    <phoneticPr fontId="1" type="noConversion"/>
  </si>
  <si>
    <t>이효준</t>
    <phoneticPr fontId="1" type="noConversion"/>
  </si>
  <si>
    <t>김준영</t>
    <phoneticPr fontId="1" type="noConversion"/>
  </si>
  <si>
    <t>김현수</t>
    <phoneticPr fontId="1" type="noConversion"/>
  </si>
  <si>
    <t>강동헌</t>
    <phoneticPr fontId="1" type="noConversion"/>
  </si>
  <si>
    <t>김동수</t>
    <phoneticPr fontId="1" type="noConversion"/>
  </si>
  <si>
    <t>양산중</t>
    <phoneticPr fontId="1" type="noConversion"/>
  </si>
  <si>
    <t>* 테크노급</t>
    <phoneticPr fontId="2" type="noConversion"/>
  </si>
  <si>
    <t>박정수</t>
    <phoneticPr fontId="1" type="noConversion"/>
  </si>
  <si>
    <t>강경휘</t>
    <phoneticPr fontId="1" type="noConversion"/>
  </si>
  <si>
    <t>조재영</t>
    <phoneticPr fontId="1" type="noConversion"/>
  </si>
  <si>
    <t>이종명</t>
    <phoneticPr fontId="1" type="noConversion"/>
  </si>
  <si>
    <t>잠실고2</t>
    <phoneticPr fontId="1" type="noConversion"/>
  </si>
  <si>
    <t>해성고3</t>
    <phoneticPr fontId="1" type="noConversion"/>
  </si>
  <si>
    <t>해성고2</t>
    <phoneticPr fontId="1" type="noConversion"/>
  </si>
  <si>
    <t>광남고2</t>
    <phoneticPr fontId="1" type="noConversion"/>
  </si>
  <si>
    <t>남창고1</t>
    <phoneticPr fontId="1" type="noConversion"/>
  </si>
  <si>
    <t>최철훈</t>
    <phoneticPr fontId="1" type="noConversion"/>
  </si>
  <si>
    <t>서동우</t>
    <phoneticPr fontId="1" type="noConversion"/>
  </si>
  <si>
    <t>조예진</t>
    <phoneticPr fontId="1" type="noConversion"/>
  </si>
  <si>
    <t>한국체대</t>
    <phoneticPr fontId="1" type="noConversion"/>
  </si>
  <si>
    <t>광남고3</t>
    <phoneticPr fontId="1" type="noConversion"/>
  </si>
  <si>
    <t>한국바이오마이스터고</t>
    <phoneticPr fontId="1" type="noConversion"/>
  </si>
  <si>
    <t>* 미스트랄급</t>
    <phoneticPr fontId="2" type="noConversion"/>
  </si>
  <si>
    <t>* RS:X(남)</t>
    <phoneticPr fontId="2" type="noConversion"/>
  </si>
  <si>
    <t>이태훈</t>
    <phoneticPr fontId="1" type="noConversion"/>
  </si>
  <si>
    <t>조원우</t>
    <phoneticPr fontId="1" type="noConversion"/>
  </si>
  <si>
    <t>김찬의</t>
    <phoneticPr fontId="1" type="noConversion"/>
  </si>
  <si>
    <t>이병건</t>
    <phoneticPr fontId="1" type="noConversion"/>
  </si>
  <si>
    <t>김형권</t>
    <phoneticPr fontId="1" type="noConversion"/>
  </si>
  <si>
    <t>손지원</t>
    <phoneticPr fontId="1" type="noConversion"/>
  </si>
  <si>
    <t>주연후</t>
    <phoneticPr fontId="1" type="noConversion"/>
  </si>
  <si>
    <t>문창성</t>
    <phoneticPr fontId="1" type="noConversion"/>
  </si>
  <si>
    <t>박강일</t>
    <phoneticPr fontId="1" type="noConversion"/>
  </si>
  <si>
    <t>김정욱</t>
    <phoneticPr fontId="1" type="noConversion"/>
  </si>
  <si>
    <t>이경환</t>
    <phoneticPr fontId="1" type="noConversion"/>
  </si>
  <si>
    <t>김성민</t>
    <phoneticPr fontId="1" type="noConversion"/>
  </si>
  <si>
    <t>박수하</t>
    <phoneticPr fontId="1" type="noConversion"/>
  </si>
  <si>
    <t>정의철</t>
    <phoneticPr fontId="1" type="noConversion"/>
  </si>
  <si>
    <t>박병찬</t>
    <phoneticPr fontId="1" type="noConversion"/>
  </si>
  <si>
    <t>김준식</t>
    <phoneticPr fontId="1" type="noConversion"/>
  </si>
  <si>
    <t>최보성</t>
    <phoneticPr fontId="1" type="noConversion"/>
  </si>
  <si>
    <t>박성범</t>
    <phoneticPr fontId="1" type="noConversion"/>
  </si>
  <si>
    <t>이수환</t>
    <phoneticPr fontId="1" type="noConversion"/>
  </si>
  <si>
    <t>이효열</t>
    <phoneticPr fontId="1" type="noConversion"/>
  </si>
  <si>
    <t>최지호</t>
    <phoneticPr fontId="1" type="noConversion"/>
  </si>
  <si>
    <t>박민혁</t>
    <phoneticPr fontId="1" type="noConversion"/>
  </si>
  <si>
    <t>이승준</t>
    <phoneticPr fontId="1" type="noConversion"/>
  </si>
  <si>
    <t>임성택</t>
    <phoneticPr fontId="1" type="noConversion"/>
  </si>
  <si>
    <t>신형덕</t>
    <phoneticPr fontId="1" type="noConversion"/>
  </si>
  <si>
    <t>이형민</t>
    <phoneticPr fontId="1" type="noConversion"/>
  </si>
  <si>
    <t>해운대구청</t>
    <phoneticPr fontId="1" type="noConversion"/>
  </si>
  <si>
    <t>울산대1</t>
    <phoneticPr fontId="1" type="noConversion"/>
  </si>
  <si>
    <t>부산체고</t>
    <phoneticPr fontId="1" type="noConversion"/>
  </si>
  <si>
    <t>해성고1</t>
    <phoneticPr fontId="1" type="noConversion"/>
  </si>
  <si>
    <t>충남요트협회</t>
    <phoneticPr fontId="1" type="noConversion"/>
  </si>
  <si>
    <t>여수고3</t>
    <phoneticPr fontId="1" type="noConversion"/>
  </si>
  <si>
    <t>광주요트협회</t>
    <phoneticPr fontId="1" type="noConversion"/>
  </si>
  <si>
    <t>부안제일고</t>
    <phoneticPr fontId="1" type="noConversion"/>
  </si>
  <si>
    <t>대구체고</t>
    <phoneticPr fontId="1" type="noConversion"/>
  </si>
  <si>
    <t>* RS:X(여)</t>
    <phoneticPr fontId="2" type="noConversion"/>
  </si>
  <si>
    <t>천사빈</t>
    <phoneticPr fontId="1" type="noConversion"/>
  </si>
  <si>
    <t>이유진</t>
    <phoneticPr fontId="1" type="noConversion"/>
  </si>
  <si>
    <t>강수지</t>
    <phoneticPr fontId="1" type="noConversion"/>
  </si>
  <si>
    <t>이지희</t>
    <phoneticPr fontId="1" type="noConversion"/>
  </si>
  <si>
    <t>이수민</t>
    <phoneticPr fontId="1" type="noConversion"/>
  </si>
  <si>
    <t>상일미디어고</t>
    <phoneticPr fontId="1" type="noConversion"/>
  </si>
  <si>
    <t>부영여고</t>
    <phoneticPr fontId="1" type="noConversion"/>
  </si>
  <si>
    <t>광남고1</t>
    <phoneticPr fontId="1" type="noConversion"/>
  </si>
  <si>
    <t>* 420급</t>
    <phoneticPr fontId="2" type="noConversion"/>
  </si>
  <si>
    <t>이나경
최서은</t>
    <phoneticPr fontId="1" type="noConversion"/>
  </si>
  <si>
    <t>김우엽
김인수</t>
    <phoneticPr fontId="1" type="noConversion"/>
  </si>
  <si>
    <t>박지훈
정진환</t>
    <phoneticPr fontId="1" type="noConversion"/>
  </si>
  <si>
    <t>김준기
이수열</t>
    <phoneticPr fontId="1" type="noConversion"/>
  </si>
  <si>
    <t>김성현
정송현</t>
    <phoneticPr fontId="1" type="noConversion"/>
  </si>
  <si>
    <t>서동민
윤성후</t>
    <phoneticPr fontId="1" type="noConversion"/>
  </si>
  <si>
    <t>주명종
이태인</t>
    <phoneticPr fontId="1" type="noConversion"/>
  </si>
  <si>
    <t>박정원
장다연</t>
    <phoneticPr fontId="1" type="noConversion"/>
  </si>
  <si>
    <t>김다혜
최지우</t>
    <phoneticPr fontId="1" type="noConversion"/>
  </si>
  <si>
    <t>배지호
김상우</t>
    <phoneticPr fontId="1" type="noConversion"/>
  </si>
  <si>
    <t>충남해양과학고</t>
    <phoneticPr fontId="1" type="noConversion"/>
  </si>
  <si>
    <t>양운고</t>
    <phoneticPr fontId="1" type="noConversion"/>
  </si>
  <si>
    <t>현화고</t>
    <phoneticPr fontId="1" type="noConversion"/>
  </si>
  <si>
    <t>부안제일고</t>
    <phoneticPr fontId="1" type="noConversion"/>
  </si>
  <si>
    <t>여수고</t>
    <phoneticPr fontId="1" type="noConversion"/>
  </si>
  <si>
    <t>동원고</t>
    <phoneticPr fontId="1" type="noConversion"/>
  </si>
  <si>
    <t>부영여고</t>
    <phoneticPr fontId="1" type="noConversion"/>
  </si>
  <si>
    <t>부안제일고
줄포중</t>
    <phoneticPr fontId="1" type="noConversion"/>
  </si>
  <si>
    <t>후포고</t>
    <phoneticPr fontId="1" type="noConversion"/>
  </si>
  <si>
    <t>* 470급</t>
    <phoneticPr fontId="2" type="noConversion"/>
  </si>
  <si>
    <t>김대영
윤현호</t>
    <phoneticPr fontId="1" type="noConversion"/>
  </si>
  <si>
    <t>김창주
김지훈</t>
    <phoneticPr fontId="1" type="noConversion"/>
  </si>
  <si>
    <t>박건우
조성민</t>
    <phoneticPr fontId="1" type="noConversion"/>
  </si>
  <si>
    <t>정동운
문성준</t>
    <phoneticPr fontId="1" type="noConversion"/>
  </si>
  <si>
    <t>권정정
박호경</t>
    <phoneticPr fontId="1" type="noConversion"/>
  </si>
  <si>
    <t>윤세인
윤철</t>
    <phoneticPr fontId="1" type="noConversion"/>
  </si>
  <si>
    <t>김장남
김종승</t>
    <phoneticPr fontId="1" type="noConversion"/>
  </si>
  <si>
    <t>박인호
권진경</t>
    <phoneticPr fontId="1" type="noConversion"/>
  </si>
  <si>
    <t>강지원
김경덕</t>
    <phoneticPr fontId="1" type="noConversion"/>
  </si>
  <si>
    <t>박기동
이현우</t>
    <phoneticPr fontId="1" type="noConversion"/>
  </si>
  <si>
    <t>신승모
이동현</t>
    <phoneticPr fontId="1" type="noConversion"/>
  </si>
  <si>
    <t>여수시청</t>
    <phoneticPr fontId="1" type="noConversion"/>
  </si>
  <si>
    <t>인천광역시체육회</t>
    <phoneticPr fontId="1" type="noConversion"/>
  </si>
  <si>
    <t>부산광역시청</t>
    <phoneticPr fontId="1" type="noConversion"/>
  </si>
  <si>
    <t>경희대학교
세한대학교</t>
    <phoneticPr fontId="1" type="noConversion"/>
  </si>
  <si>
    <t>한영대1</t>
    <phoneticPr fontId="1" type="noConversion"/>
  </si>
  <si>
    <t>보령시청</t>
    <phoneticPr fontId="1" type="noConversion"/>
  </si>
  <si>
    <t>* 호비16급</t>
    <phoneticPr fontId="2" type="noConversion"/>
  </si>
  <si>
    <t>김근수
송민재</t>
    <phoneticPr fontId="1" type="noConversion"/>
  </si>
  <si>
    <t>전주현
정권</t>
    <phoneticPr fontId="1" type="noConversion"/>
  </si>
  <si>
    <t>박병기
윤해광</t>
    <phoneticPr fontId="1" type="noConversion"/>
  </si>
  <si>
    <t>박기철
이경숙</t>
    <phoneticPr fontId="1" type="noConversion"/>
  </si>
  <si>
    <t>보령시청</t>
    <phoneticPr fontId="1" type="noConversion"/>
  </si>
  <si>
    <t>해운대구청
부산요트협회</t>
    <phoneticPr fontId="1" type="noConversion"/>
  </si>
  <si>
    <t>경북도청</t>
    <phoneticPr fontId="1" type="noConversion"/>
  </si>
  <si>
    <t>대구시체육회</t>
    <phoneticPr fontId="1" type="noConversion"/>
  </si>
  <si>
    <t>거제시청</t>
    <phoneticPr fontId="1" type="noConversion"/>
  </si>
  <si>
    <t>창원요트클럽</t>
    <phoneticPr fontId="1" type="noConversion"/>
  </si>
  <si>
    <t>김준</t>
    <phoneticPr fontId="1" type="noConversion"/>
  </si>
  <si>
    <t>이태인</t>
    <phoneticPr fontId="1" type="noConversion"/>
  </si>
  <si>
    <t>전범주</t>
    <phoneticPr fontId="1" type="noConversion"/>
  </si>
  <si>
    <t>김우진</t>
    <phoneticPr fontId="1" type="noConversion"/>
  </si>
  <si>
    <t>조병윤</t>
    <phoneticPr fontId="1" type="noConversion"/>
  </si>
  <si>
    <t>인천공항중</t>
    <phoneticPr fontId="1" type="noConversion"/>
  </si>
  <si>
    <t>박신재</t>
    <phoneticPr fontId="1" type="noConversion"/>
  </si>
  <si>
    <t>동원중학교1</t>
    <phoneticPr fontId="1" type="noConversion"/>
  </si>
  <si>
    <t>장민희</t>
    <phoneticPr fontId="1" type="noConversion"/>
  </si>
  <si>
    <t>서울요트협회</t>
    <phoneticPr fontId="1" type="noConversion"/>
  </si>
  <si>
    <t>손우석
최범해</t>
    <phoneticPr fontId="1" type="noConversion"/>
  </si>
  <si>
    <t>김혜성
방민</t>
    <phoneticPr fontId="1" type="noConversion"/>
  </si>
  <si>
    <t>박재완
최민재</t>
    <phoneticPr fontId="1" type="noConversion"/>
  </si>
  <si>
    <t>김인섭
신상민</t>
    <phoneticPr fontId="1" type="noConversion"/>
  </si>
  <si>
    <t>해양경찰청</t>
    <phoneticPr fontId="1" type="noConversion"/>
  </si>
  <si>
    <t>홍소이</t>
    <phoneticPr fontId="1" type="noConversion"/>
  </si>
  <si>
    <t>박주이</t>
    <phoneticPr fontId="1" type="noConversion"/>
  </si>
  <si>
    <t>김기현</t>
    <phoneticPr fontId="1" type="noConversion"/>
  </si>
  <si>
    <t>대천서중학교</t>
    <phoneticPr fontId="1" type="noConversion"/>
  </si>
  <si>
    <t>한지연</t>
    <phoneticPr fontId="1" type="noConversion"/>
  </si>
  <si>
    <t>정건우</t>
    <phoneticPr fontId="1" type="noConversion"/>
  </si>
  <si>
    <t>문지선</t>
    <phoneticPr fontId="1" type="noConversion"/>
  </si>
  <si>
    <t>구현모</t>
    <phoneticPr fontId="1" type="noConversion"/>
  </si>
  <si>
    <t>강재현</t>
    <phoneticPr fontId="1" type="noConversion"/>
  </si>
  <si>
    <t>이도성</t>
    <phoneticPr fontId="1" type="noConversion"/>
  </si>
  <si>
    <t>이다연</t>
    <phoneticPr fontId="1" type="noConversion"/>
  </si>
  <si>
    <t>고은수</t>
    <phoneticPr fontId="1" type="noConversion"/>
  </si>
  <si>
    <t>하성빈</t>
    <phoneticPr fontId="1" type="noConversion"/>
  </si>
  <si>
    <t>최보원</t>
    <phoneticPr fontId="1" type="noConversion"/>
  </si>
  <si>
    <t>김승민</t>
    <phoneticPr fontId="1" type="noConversion"/>
  </si>
  <si>
    <t>이상혁</t>
    <phoneticPr fontId="1" type="noConversion"/>
  </si>
  <si>
    <t>권오한</t>
    <phoneticPr fontId="1" type="noConversion"/>
  </si>
  <si>
    <t>해양경찰청</t>
    <phoneticPr fontId="1" type="noConversion"/>
  </si>
  <si>
    <t>2014해경배</t>
    <phoneticPr fontId="1" type="noConversion"/>
  </si>
  <si>
    <t>2014해경배</t>
    <phoneticPr fontId="1" type="noConversion"/>
  </si>
  <si>
    <t>김새봄</t>
    <phoneticPr fontId="1" type="noConversion"/>
  </si>
  <si>
    <t>* RS:ONE(여)</t>
    <phoneticPr fontId="2" type="noConversion"/>
  </si>
  <si>
    <t>세종시요트협회</t>
    <phoneticPr fontId="1" type="noConversion"/>
  </si>
  <si>
    <t>대천서중학교2</t>
    <phoneticPr fontId="1" type="noConversion"/>
  </si>
  <si>
    <t>줄포중학교3</t>
    <phoneticPr fontId="1" type="noConversion"/>
  </si>
  <si>
    <t>좌동초등학교6</t>
    <phoneticPr fontId="1" type="noConversion"/>
  </si>
  <si>
    <t>무선중학교2</t>
    <phoneticPr fontId="1" type="noConversion"/>
  </si>
  <si>
    <t>고등학교1</t>
    <phoneticPr fontId="1" type="noConversion"/>
  </si>
  <si>
    <t>해강중학교2</t>
    <phoneticPr fontId="1" type="noConversion"/>
  </si>
  <si>
    <t>현화중학교2</t>
    <phoneticPr fontId="1" type="noConversion"/>
  </si>
  <si>
    <t>해강중학교2</t>
    <phoneticPr fontId="1" type="noConversion"/>
  </si>
  <si>
    <t>청파초등학교4</t>
    <phoneticPr fontId="1" type="noConversion"/>
  </si>
  <si>
    <t>청파초등학교6</t>
    <phoneticPr fontId="1" type="noConversion"/>
  </si>
  <si>
    <t>해강초등학교6</t>
    <phoneticPr fontId="1" type="noConversion"/>
  </si>
  <si>
    <t>인천공항중학교</t>
    <phoneticPr fontId="1" type="noConversion"/>
  </si>
  <si>
    <t>대천서중학교2</t>
    <phoneticPr fontId="1" type="noConversion"/>
  </si>
  <si>
    <t>대천서중학교1</t>
    <phoneticPr fontId="1" type="noConversion"/>
  </si>
  <si>
    <t>서신중학교3</t>
    <phoneticPr fontId="1" type="noConversion"/>
  </si>
  <si>
    <t>하서중학교3</t>
    <phoneticPr fontId="1" type="noConversion"/>
  </si>
  <si>
    <t>해강중학교1</t>
    <phoneticPr fontId="1" type="noConversion"/>
  </si>
  <si>
    <t>해강중학교3</t>
    <phoneticPr fontId="1" type="noConversion"/>
  </si>
  <si>
    <t>무선중학교3</t>
    <phoneticPr fontId="1" type="noConversion"/>
  </si>
  <si>
    <t>서신중학교1</t>
    <phoneticPr fontId="1" type="noConversion"/>
  </si>
  <si>
    <t>하서중학교2</t>
    <phoneticPr fontId="1" type="noConversion"/>
  </si>
  <si>
    <t>용이초등학교6</t>
    <phoneticPr fontId="1" type="noConversion"/>
  </si>
  <si>
    <t>제주서중학교3</t>
    <phoneticPr fontId="1" type="noConversion"/>
  </si>
  <si>
    <t>무선중학교2</t>
    <phoneticPr fontId="1" type="noConversion"/>
  </si>
  <si>
    <t>동원중1</t>
    <phoneticPr fontId="1" type="noConversion"/>
  </si>
  <si>
    <t>무선중학교3</t>
    <phoneticPr fontId="1" type="noConversion"/>
  </si>
  <si>
    <t>청파초등학교6</t>
    <phoneticPr fontId="1" type="noConversion"/>
  </si>
  <si>
    <t>현덕초등학교6</t>
    <phoneticPr fontId="1" type="noConversion"/>
  </si>
  <si>
    <t>김녕중학교3</t>
    <phoneticPr fontId="1" type="noConversion"/>
  </si>
  <si>
    <t>김녕중학교2</t>
    <phoneticPr fontId="1" type="noConversion"/>
  </si>
  <si>
    <t>유영초등학교6</t>
    <phoneticPr fontId="1" type="noConversion"/>
  </si>
  <si>
    <t>해강초등학교5</t>
    <phoneticPr fontId="1" type="noConversion"/>
  </si>
  <si>
    <t>청파초등학교5</t>
    <phoneticPr fontId="1" type="noConversion"/>
  </si>
  <si>
    <t>서신중학교1</t>
    <phoneticPr fontId="1" type="noConversion"/>
  </si>
  <si>
    <t>고등학교1</t>
    <phoneticPr fontId="4" type="noConversion"/>
  </si>
  <si>
    <t>고등학교1</t>
    <phoneticPr fontId="4" type="noConversion"/>
  </si>
  <si>
    <t>후포중3</t>
    <phoneticPr fontId="4" type="noConversion"/>
  </si>
  <si>
    <t>서신중3</t>
    <phoneticPr fontId="1" type="noConversion"/>
  </si>
  <si>
    <t>현화중2</t>
    <phoneticPr fontId="4" type="noConversion"/>
  </si>
  <si>
    <t>양운고1</t>
    <phoneticPr fontId="1" type="noConversion"/>
  </si>
  <si>
    <t>충남대3</t>
    <phoneticPr fontId="1" type="noConversion"/>
  </si>
  <si>
    <t>한국해양대2</t>
    <phoneticPr fontId="1" type="noConversion"/>
  </si>
  <si>
    <t>남창고3</t>
    <phoneticPr fontId="1" type="noConversion"/>
  </si>
  <si>
    <t>현화고2</t>
    <phoneticPr fontId="1" type="noConversion"/>
  </si>
  <si>
    <t>현화고3</t>
    <phoneticPr fontId="1" type="noConversion"/>
  </si>
  <si>
    <t>후포고3</t>
    <phoneticPr fontId="1" type="noConversion"/>
  </si>
  <si>
    <t>세현고3</t>
    <phoneticPr fontId="1" type="noConversion"/>
  </si>
  <si>
    <t>화곡고2</t>
    <phoneticPr fontId="1" type="noConversion"/>
  </si>
  <si>
    <t>관악고2</t>
    <phoneticPr fontId="1" type="noConversion"/>
  </si>
  <si>
    <t>한국해양대</t>
    <phoneticPr fontId="1" type="noConversion"/>
  </si>
  <si>
    <t>순천대학교4</t>
    <phoneticPr fontId="1" type="noConversion"/>
  </si>
  <si>
    <t>충남대2</t>
    <phoneticPr fontId="1" type="noConversion"/>
  </si>
  <si>
    <t>양운고2</t>
    <phoneticPr fontId="1" type="noConversion"/>
  </si>
  <si>
    <t>여수고2</t>
    <phoneticPr fontId="1" type="noConversion"/>
  </si>
  <si>
    <t>여수고3</t>
    <phoneticPr fontId="1" type="noConversion"/>
  </si>
  <si>
    <t>울산대1</t>
    <phoneticPr fontId="1" type="noConversion"/>
  </si>
  <si>
    <t>청담중3</t>
    <phoneticPr fontId="1" type="noConversion"/>
  </si>
  <si>
    <t>남창고1</t>
    <phoneticPr fontId="1" type="noConversion"/>
  </si>
  <si>
    <t>남외중3</t>
    <phoneticPr fontId="1" type="noConversion"/>
  </si>
  <si>
    <t>무선중3</t>
    <phoneticPr fontId="1" type="noConversion"/>
  </si>
  <si>
    <t>해성고1</t>
    <phoneticPr fontId="1" type="noConversion"/>
  </si>
  <si>
    <t>하탑중3</t>
    <phoneticPr fontId="1" type="noConversion"/>
  </si>
  <si>
    <t>서동환</t>
    <phoneticPr fontId="1" type="noConversion"/>
  </si>
  <si>
    <t>동원중학교3</t>
    <phoneticPr fontId="1" type="noConversion"/>
  </si>
  <si>
    <t>정서윤</t>
    <phoneticPr fontId="1" type="noConversion"/>
  </si>
  <si>
    <t>신도초등학교</t>
    <phoneticPr fontId="1" type="noConversion"/>
  </si>
  <si>
    <t>이민제</t>
    <phoneticPr fontId="1" type="noConversion"/>
  </si>
  <si>
    <t>지족초등학교</t>
    <phoneticPr fontId="1" type="noConversion"/>
  </si>
  <si>
    <t>유영진</t>
    <phoneticPr fontId="1" type="noConversion"/>
  </si>
  <si>
    <t>현화중학교</t>
    <phoneticPr fontId="1" type="noConversion"/>
  </si>
  <si>
    <t>윤영재</t>
    <phoneticPr fontId="1" type="noConversion"/>
  </si>
  <si>
    <t xml:space="preserve">온산중학교 </t>
    <phoneticPr fontId="1" type="noConversion"/>
  </si>
  <si>
    <t>김대원</t>
    <phoneticPr fontId="1" type="noConversion"/>
  </si>
  <si>
    <t>남해해성중학교</t>
    <phoneticPr fontId="1" type="noConversion"/>
  </si>
  <si>
    <t>정충서</t>
    <phoneticPr fontId="1" type="noConversion"/>
  </si>
  <si>
    <t>삼동초등학교</t>
    <phoneticPr fontId="1" type="noConversion"/>
  </si>
  <si>
    <t>이성재</t>
    <phoneticPr fontId="1" type="noConversion"/>
  </si>
  <si>
    <t>남해중학교</t>
    <phoneticPr fontId="1" type="noConversion"/>
  </si>
  <si>
    <t>김승우</t>
    <phoneticPr fontId="1" type="noConversion"/>
  </si>
  <si>
    <t>남명초등학교</t>
    <phoneticPr fontId="1" type="noConversion"/>
  </si>
  <si>
    <t>동원중학교</t>
    <phoneticPr fontId="1" type="noConversion"/>
  </si>
  <si>
    <t>김무훈</t>
    <phoneticPr fontId="1" type="noConversion"/>
  </si>
  <si>
    <t>서동국</t>
    <phoneticPr fontId="1" type="noConversion"/>
  </si>
  <si>
    <t>통영초등학교</t>
    <phoneticPr fontId="1" type="noConversion"/>
  </si>
  <si>
    <t>김동화</t>
    <phoneticPr fontId="1" type="noConversion"/>
  </si>
  <si>
    <t>한려초등학교</t>
    <phoneticPr fontId="1" type="noConversion"/>
  </si>
  <si>
    <t>박정빈</t>
    <phoneticPr fontId="1" type="noConversion"/>
  </si>
  <si>
    <t>송정초등학교</t>
    <phoneticPr fontId="1" type="noConversion"/>
  </si>
  <si>
    <t>박민규</t>
    <phoneticPr fontId="1" type="noConversion"/>
  </si>
  <si>
    <t>김무진</t>
    <phoneticPr fontId="1" type="noConversion"/>
  </si>
  <si>
    <t>무정초등학교</t>
    <phoneticPr fontId="1" type="noConversion"/>
  </si>
  <si>
    <t>김태윤</t>
    <phoneticPr fontId="1" type="noConversion"/>
  </si>
  <si>
    <t>분포초등학교</t>
    <phoneticPr fontId="1" type="noConversion"/>
  </si>
  <si>
    <t>정진욱</t>
    <phoneticPr fontId="1" type="noConversion"/>
  </si>
  <si>
    <t>정인수</t>
    <phoneticPr fontId="1" type="noConversion"/>
  </si>
  <si>
    <t>하서중학교</t>
    <phoneticPr fontId="1" type="noConversion"/>
  </si>
  <si>
    <t>안빈</t>
    <phoneticPr fontId="1" type="noConversion"/>
  </si>
  <si>
    <t>후포중학교</t>
    <phoneticPr fontId="1" type="noConversion"/>
  </si>
  <si>
    <t>오강택</t>
    <phoneticPr fontId="1" type="noConversion"/>
  </si>
  <si>
    <t>대구체고</t>
    <phoneticPr fontId="1" type="noConversion"/>
  </si>
  <si>
    <t>구현모</t>
    <phoneticPr fontId="1" type="noConversion"/>
  </si>
  <si>
    <t>양운고</t>
    <phoneticPr fontId="1" type="noConversion"/>
  </si>
  <si>
    <t>박동균</t>
    <phoneticPr fontId="1" type="noConversion"/>
  </si>
  <si>
    <t>충남해양과학고</t>
    <phoneticPr fontId="1" type="noConversion"/>
  </si>
  <si>
    <t>김기현</t>
    <phoneticPr fontId="1" type="noConversion"/>
  </si>
  <si>
    <t>대천서중</t>
    <phoneticPr fontId="1" type="noConversion"/>
  </si>
  <si>
    <t>장다연</t>
    <phoneticPr fontId="1" type="noConversion"/>
  </si>
  <si>
    <t>순천대</t>
    <phoneticPr fontId="1" type="noConversion"/>
  </si>
  <si>
    <t>강재현</t>
    <phoneticPr fontId="1" type="noConversion"/>
  </si>
  <si>
    <t>관악고</t>
    <phoneticPr fontId="1" type="noConversion"/>
  </si>
  <si>
    <t>장근석</t>
    <phoneticPr fontId="1" type="noConversion"/>
  </si>
  <si>
    <t>강릉명륜고</t>
    <phoneticPr fontId="1" type="noConversion"/>
  </si>
  <si>
    <t>순천대</t>
    <phoneticPr fontId="1" type="noConversion"/>
  </si>
  <si>
    <t>현화고</t>
    <phoneticPr fontId="1" type="noConversion"/>
  </si>
  <si>
    <t>서동엽</t>
    <phoneticPr fontId="1" type="noConversion"/>
  </si>
  <si>
    <t>남창고</t>
    <phoneticPr fontId="1" type="noConversion"/>
  </si>
  <si>
    <t>이다연</t>
    <phoneticPr fontId="1" type="noConversion"/>
  </si>
  <si>
    <t>김시인</t>
    <phoneticPr fontId="1" type="noConversion"/>
  </si>
  <si>
    <t>부안제일고</t>
    <phoneticPr fontId="1" type="noConversion"/>
  </si>
  <si>
    <t>최원준</t>
    <phoneticPr fontId="1" type="noConversion"/>
  </si>
  <si>
    <t>여수고</t>
    <phoneticPr fontId="1" type="noConversion"/>
  </si>
  <si>
    <t>이석현</t>
    <phoneticPr fontId="1" type="noConversion"/>
  </si>
  <si>
    <t>김해성</t>
    <phoneticPr fontId="1" type="noConversion"/>
  </si>
  <si>
    <t>이상헌</t>
    <phoneticPr fontId="1" type="noConversion"/>
  </si>
  <si>
    <t>정건우</t>
    <phoneticPr fontId="1" type="noConversion"/>
  </si>
  <si>
    <t>동원고</t>
    <phoneticPr fontId="1" type="noConversion"/>
  </si>
  <si>
    <t>곽민수</t>
    <phoneticPr fontId="1" type="noConversion"/>
  </si>
  <si>
    <t>주덕고</t>
    <phoneticPr fontId="1" type="noConversion"/>
  </si>
  <si>
    <t>이상경</t>
    <phoneticPr fontId="1" type="noConversion"/>
  </si>
  <si>
    <t>대천서중</t>
    <phoneticPr fontId="1" type="noConversion"/>
  </si>
  <si>
    <t>강동형</t>
    <phoneticPr fontId="1" type="noConversion"/>
  </si>
  <si>
    <t>지세포중</t>
    <phoneticPr fontId="1" type="noConversion"/>
  </si>
  <si>
    <t>서영길</t>
    <phoneticPr fontId="1" type="noConversion"/>
  </si>
  <si>
    <t>거제해성고</t>
    <phoneticPr fontId="1" type="noConversion"/>
  </si>
  <si>
    <t>윤정현</t>
    <phoneticPr fontId="1" type="noConversion"/>
  </si>
  <si>
    <t>남창고</t>
    <phoneticPr fontId="1" type="noConversion"/>
  </si>
  <si>
    <t>정경섭</t>
    <phoneticPr fontId="1" type="noConversion"/>
  </si>
  <si>
    <t>여수고</t>
    <phoneticPr fontId="1" type="noConversion"/>
  </si>
  <si>
    <t>강형중</t>
    <phoneticPr fontId="1" type="noConversion"/>
  </si>
  <si>
    <t>이효준</t>
    <phoneticPr fontId="1" type="noConversion"/>
  </si>
  <si>
    <t>광남고</t>
    <phoneticPr fontId="1" type="noConversion"/>
  </si>
  <si>
    <t>정창훈</t>
    <phoneticPr fontId="1" type="noConversion"/>
  </si>
  <si>
    <t>김승민</t>
    <phoneticPr fontId="1" type="noConversion"/>
  </si>
  <si>
    <t>진동현</t>
    <phoneticPr fontId="1" type="noConversion"/>
  </si>
  <si>
    <t>여수고</t>
    <phoneticPr fontId="1" type="noConversion"/>
  </si>
  <si>
    <t>남용진</t>
    <phoneticPr fontId="1" type="noConversion"/>
  </si>
  <si>
    <t>한국해양대</t>
    <phoneticPr fontId="1" type="noConversion"/>
  </si>
  <si>
    <t>하동균</t>
    <phoneticPr fontId="1" type="noConversion"/>
  </si>
  <si>
    <t>대구체고</t>
    <phoneticPr fontId="1" type="noConversion"/>
  </si>
  <si>
    <t>이도성</t>
    <phoneticPr fontId="1" type="noConversion"/>
  </si>
  <si>
    <t>부안제일고</t>
    <phoneticPr fontId="1" type="noConversion"/>
  </si>
  <si>
    <t>동아대학교</t>
    <phoneticPr fontId="1" type="noConversion"/>
  </si>
  <si>
    <t>유은혜</t>
    <phoneticPr fontId="1" type="noConversion"/>
  </si>
  <si>
    <t>해성고</t>
    <phoneticPr fontId="1" type="noConversion"/>
  </si>
  <si>
    <t>조예진</t>
    <phoneticPr fontId="1" type="noConversion"/>
  </si>
  <si>
    <t>김용민
김동수</t>
    <phoneticPr fontId="1" type="noConversion"/>
  </si>
  <si>
    <t>여수고</t>
    <phoneticPr fontId="1" type="noConversion"/>
  </si>
  <si>
    <t>김혜민
김호진</t>
    <phoneticPr fontId="1" type="noConversion"/>
  </si>
  <si>
    <t>동원고</t>
    <phoneticPr fontId="1" type="noConversion"/>
  </si>
  <si>
    <t>윤희태
윤대욱</t>
    <phoneticPr fontId="1" type="noConversion"/>
  </si>
  <si>
    <t>대구체고</t>
    <phoneticPr fontId="1" type="noConversion"/>
  </si>
  <si>
    <t>김주형
김대욱</t>
    <phoneticPr fontId="1" type="noConversion"/>
  </si>
  <si>
    <t>김형준
최찬영</t>
    <phoneticPr fontId="1" type="noConversion"/>
  </si>
  <si>
    <t>신도중</t>
    <phoneticPr fontId="1" type="noConversion"/>
  </si>
  <si>
    <t>배종화
배종인</t>
    <phoneticPr fontId="1" type="noConversion"/>
  </si>
  <si>
    <t>주덕고</t>
    <phoneticPr fontId="1" type="noConversion"/>
  </si>
  <si>
    <t>방경재
최성철</t>
    <phoneticPr fontId="1" type="noConversion"/>
  </si>
  <si>
    <t>순천대
전남요트협회</t>
    <phoneticPr fontId="1" type="noConversion"/>
  </si>
  <si>
    <t>이상민
이동현</t>
    <phoneticPr fontId="1" type="noConversion"/>
  </si>
  <si>
    <t>경북요트협회</t>
    <phoneticPr fontId="1" type="noConversion"/>
  </si>
  <si>
    <r>
      <t xml:space="preserve">허길남
</t>
    </r>
    <r>
      <rPr>
        <sz val="12"/>
        <color rgb="FFFF0000"/>
        <rFont val="맑은 고딕"/>
        <family val="3"/>
        <charset val="129"/>
        <scheme val="minor"/>
      </rPr>
      <t>윤여인</t>
    </r>
    <phoneticPr fontId="1" type="noConversion"/>
  </si>
  <si>
    <t>김성욱
양호엽</t>
    <phoneticPr fontId="1" type="noConversion"/>
  </si>
  <si>
    <t>여수시청</t>
    <phoneticPr fontId="1" type="noConversion"/>
  </si>
  <si>
    <t>김철민
신승모</t>
    <phoneticPr fontId="1" type="noConversion"/>
  </si>
  <si>
    <t>강릉시청</t>
    <phoneticPr fontId="1" type="noConversion"/>
  </si>
  <si>
    <t>김성현
정송현</t>
    <phoneticPr fontId="1" type="noConversion"/>
  </si>
  <si>
    <t>해양대</t>
    <phoneticPr fontId="1" type="noConversion"/>
  </si>
  <si>
    <t>순위</t>
    <phoneticPr fontId="1" type="noConversion"/>
  </si>
  <si>
    <t>랭킹점수</t>
    <phoneticPr fontId="1" type="noConversion"/>
  </si>
  <si>
    <t>대회점수</t>
    <phoneticPr fontId="1" type="noConversion"/>
  </si>
  <si>
    <t>주영기
윤인수</t>
    <phoneticPr fontId="1" type="noConversion"/>
  </si>
  <si>
    <t>인천공항고</t>
    <phoneticPr fontId="1" type="noConversion"/>
  </si>
  <si>
    <t>지영민</t>
    <phoneticPr fontId="1" type="noConversion"/>
  </si>
  <si>
    <t>하성빈</t>
    <phoneticPr fontId="1" type="noConversion"/>
  </si>
  <si>
    <t>화곡고등학교</t>
    <phoneticPr fontId="1" type="noConversion"/>
  </si>
  <si>
    <t>2014대통령기</t>
    <phoneticPr fontId="1" type="noConversion"/>
  </si>
  <si>
    <t>2014 협회장배</t>
    <phoneticPr fontId="1" type="noConversion"/>
  </si>
  <si>
    <t>2014 해양제전</t>
    <phoneticPr fontId="1" type="noConversion"/>
  </si>
  <si>
    <t>도원초등학교4</t>
    <phoneticPr fontId="1" type="noConversion"/>
  </si>
  <si>
    <t>김용현</t>
    <phoneticPr fontId="1" type="noConversion"/>
  </si>
  <si>
    <t>대천서중학교1</t>
    <phoneticPr fontId="1" type="noConversion"/>
  </si>
  <si>
    <t>성시유</t>
    <phoneticPr fontId="1" type="noConversion"/>
  </si>
  <si>
    <t>인천공항중</t>
    <phoneticPr fontId="1" type="noConversion"/>
  </si>
  <si>
    <t>정현우</t>
    <phoneticPr fontId="1" type="noConversion"/>
  </si>
  <si>
    <t>이도연</t>
    <phoneticPr fontId="1" type="noConversion"/>
  </si>
  <si>
    <t>최현서</t>
    <phoneticPr fontId="1" type="noConversion"/>
  </si>
  <si>
    <t>도원초등학교5</t>
    <phoneticPr fontId="1" type="noConversion"/>
  </si>
  <si>
    <t>이호준</t>
    <phoneticPr fontId="1" type="noConversion"/>
  </si>
  <si>
    <t>최준서</t>
    <phoneticPr fontId="1" type="noConversion"/>
  </si>
  <si>
    <t>박기승</t>
    <phoneticPr fontId="1" type="noConversion"/>
  </si>
  <si>
    <t>박주열</t>
    <phoneticPr fontId="1" type="noConversion"/>
  </si>
  <si>
    <t>오성현</t>
    <phoneticPr fontId="1" type="noConversion"/>
  </si>
  <si>
    <t>김민수</t>
    <phoneticPr fontId="1" type="noConversion"/>
  </si>
  <si>
    <t>한라중학교1</t>
    <phoneticPr fontId="1" type="noConversion"/>
  </si>
  <si>
    <t>도원초등학교5</t>
    <phoneticPr fontId="1" type="noConversion"/>
  </si>
  <si>
    <t>무선중학교1</t>
    <phoneticPr fontId="1" type="noConversion"/>
  </si>
  <si>
    <t>무정초등학교5</t>
    <phoneticPr fontId="1" type="noConversion"/>
  </si>
  <si>
    <t>대천서중학교1</t>
    <phoneticPr fontId="1" type="noConversion"/>
  </si>
  <si>
    <t>청파초등학교4</t>
    <phoneticPr fontId="1" type="noConversion"/>
  </si>
  <si>
    <t>이여경</t>
    <phoneticPr fontId="1" type="noConversion"/>
  </si>
  <si>
    <t>김영화</t>
    <phoneticPr fontId="1" type="noConversion"/>
  </si>
  <si>
    <t>강하늘</t>
    <phoneticPr fontId="1" type="noConversion"/>
  </si>
  <si>
    <t>하서중학교1</t>
    <phoneticPr fontId="1" type="noConversion"/>
  </si>
  <si>
    <t>하서중학교1</t>
    <phoneticPr fontId="1" type="noConversion"/>
  </si>
  <si>
    <t>정혜원</t>
    <phoneticPr fontId="1" type="noConversion"/>
  </si>
  <si>
    <t>해강초등학교4</t>
    <phoneticPr fontId="1" type="noConversion"/>
  </si>
  <si>
    <t>정성경</t>
    <phoneticPr fontId="1" type="noConversion"/>
  </si>
  <si>
    <t>해강초등학교6</t>
    <phoneticPr fontId="1" type="noConversion"/>
  </si>
  <si>
    <t>강수진</t>
    <phoneticPr fontId="1" type="noConversion"/>
  </si>
  <si>
    <t>윤서연</t>
    <phoneticPr fontId="1" type="noConversion"/>
  </si>
  <si>
    <t>김미주</t>
    <phoneticPr fontId="1" type="noConversion"/>
  </si>
  <si>
    <t>모가중학교1</t>
    <phoneticPr fontId="1" type="noConversion"/>
  </si>
  <si>
    <t>모가중학교1</t>
    <phoneticPr fontId="1" type="noConversion"/>
  </si>
  <si>
    <t>현화중학교2</t>
    <phoneticPr fontId="1" type="noConversion"/>
  </si>
  <si>
    <t>김영운</t>
    <phoneticPr fontId="1" type="noConversion"/>
  </si>
  <si>
    <t>조병윤</t>
    <phoneticPr fontId="1" type="noConversion"/>
  </si>
  <si>
    <t>인천공항중</t>
    <phoneticPr fontId="1" type="noConversion"/>
  </si>
  <si>
    <t>김태환</t>
    <phoneticPr fontId="1" type="noConversion"/>
  </si>
  <si>
    <t>후포고3</t>
    <phoneticPr fontId="1" type="noConversion"/>
  </si>
  <si>
    <t>김지환</t>
    <phoneticPr fontId="1" type="noConversion"/>
  </si>
  <si>
    <t>이정민</t>
    <phoneticPr fontId="1" type="noConversion"/>
  </si>
  <si>
    <t>충북요트협회</t>
    <phoneticPr fontId="1" type="noConversion"/>
  </si>
  <si>
    <t>여수고3</t>
    <phoneticPr fontId="1" type="noConversion"/>
  </si>
  <si>
    <t>하성빈</t>
    <phoneticPr fontId="1" type="noConversion"/>
  </si>
  <si>
    <t>화곡고등학교2</t>
    <phoneticPr fontId="1" type="noConversion"/>
  </si>
  <si>
    <t>구현모</t>
    <phoneticPr fontId="1" type="noConversion"/>
  </si>
  <si>
    <t>양운고1</t>
    <phoneticPr fontId="1" type="noConversion"/>
  </si>
  <si>
    <t>구암중3</t>
    <phoneticPr fontId="1" type="noConversion"/>
  </si>
  <si>
    <t>김호진</t>
    <phoneticPr fontId="1" type="noConversion"/>
  </si>
  <si>
    <t>동원고1</t>
    <phoneticPr fontId="1" type="noConversion"/>
  </si>
  <si>
    <t>서울여대1</t>
    <phoneticPr fontId="1" type="noConversion"/>
  </si>
  <si>
    <t>정경섭</t>
    <phoneticPr fontId="1" type="noConversion"/>
  </si>
  <si>
    <t>여수고2</t>
    <phoneticPr fontId="1" type="noConversion"/>
  </si>
  <si>
    <t>이동규
백범균</t>
    <phoneticPr fontId="1" type="noConversion"/>
  </si>
  <si>
    <t>김동환
한호진</t>
    <phoneticPr fontId="1" type="noConversion"/>
  </si>
  <si>
    <t>채봉진
김동욱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</si>
</sst>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3">
    <xf numFmtId="0" fontId="0" fillId="0" borderId="0" xfId="0">
      <alignment vertical="center"/>
    </xf>
    <xf numFmtId="0" fontId="5" fillId="0" borderId="0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7" fillId="2" borderId="8" xfId="0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5" fillId="0" borderId="0" xfId="0" applyFont="1" applyBorder="1" applyAlignment="1">
      <alignment horizontal="left" vertical="center"/>
    </xf>
    <xf numFmtId="0" fontId="7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9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8" borderId="1" xfId="0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7"/>
  <sheetViews>
    <sheetView topLeftCell="A46" zoomScale="85" zoomScaleNormal="85" zoomScaleSheetLayoutView="85" workbookViewId="0">
      <selection activeCell="E44" sqref="E44"/>
    </sheetView>
  </sheetViews>
  <sheetFormatPr defaultRowHeight="17.25" x14ac:dyDescent="0.3"/>
  <cols>
    <col min="1" max="1" width="14.125" style="5" bestFit="1" customWidth="1"/>
    <col min="2" max="2" width="7.875" style="5" bestFit="1" customWidth="1"/>
    <col min="3" max="3" width="16.875" style="5" bestFit="1" customWidth="1"/>
    <col min="4" max="4" width="6.75" style="8" customWidth="1"/>
    <col min="5" max="6" width="10" style="8" customWidth="1"/>
    <col min="7" max="7" width="5.875" style="57" customWidth="1"/>
    <col min="8" max="9" width="10" style="57" customWidth="1"/>
    <col min="10" max="10" width="6" style="57" bestFit="1" customWidth="1"/>
    <col min="11" max="12" width="10" style="57" customWidth="1"/>
    <col min="13" max="13" width="6" style="57" bestFit="1" customWidth="1"/>
    <col min="14" max="15" width="10" style="57" customWidth="1"/>
    <col min="16" max="17" width="10" style="8" bestFit="1" customWidth="1"/>
    <col min="18" max="16384" width="9" style="5"/>
  </cols>
  <sheetData>
    <row r="1" spans="1:17" x14ac:dyDescent="0.3">
      <c r="A1" s="1" t="s">
        <v>61</v>
      </c>
    </row>
    <row r="2" spans="1:17" x14ac:dyDescent="0.3">
      <c r="A2" s="73" t="s">
        <v>3</v>
      </c>
      <c r="B2" s="74" t="s">
        <v>0</v>
      </c>
      <c r="C2" s="74" t="s">
        <v>1</v>
      </c>
      <c r="D2" s="82" t="s">
        <v>255</v>
      </c>
      <c r="E2" s="82"/>
      <c r="F2" s="82"/>
      <c r="G2" s="83" t="s">
        <v>445</v>
      </c>
      <c r="H2" s="84"/>
      <c r="I2" s="85"/>
      <c r="J2" s="83" t="s">
        <v>446</v>
      </c>
      <c r="K2" s="84"/>
      <c r="L2" s="85"/>
      <c r="M2" s="83" t="s">
        <v>447</v>
      </c>
      <c r="N2" s="84"/>
      <c r="O2" s="85"/>
      <c r="P2" s="82" t="s">
        <v>40</v>
      </c>
      <c r="Q2" s="82" t="s">
        <v>41</v>
      </c>
    </row>
    <row r="3" spans="1:17" x14ac:dyDescent="0.3">
      <c r="A3" s="73"/>
      <c r="B3" s="74"/>
      <c r="C3" s="74"/>
      <c r="D3" s="45" t="s">
        <v>2</v>
      </c>
      <c r="E3" s="33" t="s">
        <v>40</v>
      </c>
      <c r="F3" s="33" t="s">
        <v>41</v>
      </c>
      <c r="G3" s="55" t="s">
        <v>437</v>
      </c>
      <c r="H3" s="55" t="s">
        <v>438</v>
      </c>
      <c r="I3" s="55" t="s">
        <v>439</v>
      </c>
      <c r="J3" s="55" t="s">
        <v>3</v>
      </c>
      <c r="K3" s="55" t="s">
        <v>40</v>
      </c>
      <c r="L3" s="55" t="s">
        <v>41</v>
      </c>
      <c r="M3" s="55" t="s">
        <v>3</v>
      </c>
      <c r="N3" s="55" t="s">
        <v>40</v>
      </c>
      <c r="O3" s="55" t="s">
        <v>41</v>
      </c>
      <c r="P3" s="82"/>
      <c r="Q3" s="82"/>
    </row>
    <row r="4" spans="1:17" x14ac:dyDescent="0.3">
      <c r="A4" s="50">
        <v>1</v>
      </c>
      <c r="B4" s="47" t="s">
        <v>38</v>
      </c>
      <c r="C4" s="22" t="s">
        <v>260</v>
      </c>
      <c r="D4" s="23">
        <v>4</v>
      </c>
      <c r="E4" s="10">
        <f t="shared" ref="E4:E14" si="0">58-D4</f>
        <v>54</v>
      </c>
      <c r="F4" s="23">
        <v>31</v>
      </c>
      <c r="G4" s="23">
        <v>2</v>
      </c>
      <c r="H4" s="23">
        <f t="shared" ref="H4:H11" si="1">48-G4</f>
        <v>46</v>
      </c>
      <c r="I4" s="23">
        <v>42</v>
      </c>
      <c r="J4" s="60"/>
      <c r="K4" s="60"/>
      <c r="L4" s="60"/>
      <c r="M4" s="66">
        <v>2</v>
      </c>
      <c r="N4" s="67">
        <f t="shared" ref="N4:N9" si="2">47-M4</f>
        <v>45</v>
      </c>
      <c r="O4" s="66">
        <v>42</v>
      </c>
      <c r="P4" s="9">
        <f t="shared" ref="P4:P23" si="3">+E4+H4+K4+N4</f>
        <v>145</v>
      </c>
      <c r="Q4" s="9">
        <f t="shared" ref="Q4:Q23" si="4">F4+I4+L4+O4</f>
        <v>115</v>
      </c>
    </row>
    <row r="5" spans="1:17" x14ac:dyDescent="0.3">
      <c r="A5" s="6">
        <v>4</v>
      </c>
      <c r="B5" s="7" t="s">
        <v>27</v>
      </c>
      <c r="C5" s="3" t="s">
        <v>263</v>
      </c>
      <c r="D5" s="10">
        <v>15</v>
      </c>
      <c r="E5" s="10">
        <f t="shared" si="0"/>
        <v>43</v>
      </c>
      <c r="F5" s="10">
        <v>113</v>
      </c>
      <c r="G5" s="10">
        <v>18</v>
      </c>
      <c r="H5" s="23">
        <f t="shared" si="1"/>
        <v>30</v>
      </c>
      <c r="I5" s="10">
        <v>129</v>
      </c>
      <c r="J5" s="10">
        <v>8</v>
      </c>
      <c r="K5" s="10">
        <f>29-J5</f>
        <v>21</v>
      </c>
      <c r="L5" s="10">
        <v>61</v>
      </c>
      <c r="M5" s="10">
        <v>9</v>
      </c>
      <c r="N5" s="10">
        <f t="shared" si="2"/>
        <v>38</v>
      </c>
      <c r="O5" s="10">
        <v>44</v>
      </c>
      <c r="P5" s="9">
        <f t="shared" si="3"/>
        <v>132</v>
      </c>
      <c r="Q5" s="9">
        <f t="shared" si="4"/>
        <v>347</v>
      </c>
    </row>
    <row r="6" spans="1:17" x14ac:dyDescent="0.3">
      <c r="A6" s="6">
        <v>6</v>
      </c>
      <c r="B6" s="69" t="s">
        <v>20</v>
      </c>
      <c r="C6" s="69" t="s">
        <v>265</v>
      </c>
      <c r="D6" s="70">
        <v>23</v>
      </c>
      <c r="E6" s="10">
        <f t="shared" si="0"/>
        <v>35</v>
      </c>
      <c r="F6" s="10">
        <v>149</v>
      </c>
      <c r="G6" s="10">
        <v>16</v>
      </c>
      <c r="H6" s="23">
        <f t="shared" si="1"/>
        <v>32</v>
      </c>
      <c r="I6" s="10">
        <v>119</v>
      </c>
      <c r="J6" s="61"/>
      <c r="K6" s="61"/>
      <c r="L6" s="61"/>
      <c r="M6" s="10">
        <v>7</v>
      </c>
      <c r="N6" s="10">
        <f t="shared" si="2"/>
        <v>40</v>
      </c>
      <c r="O6" s="10">
        <v>37</v>
      </c>
      <c r="P6" s="9">
        <f t="shared" si="3"/>
        <v>107</v>
      </c>
      <c r="Q6" s="9">
        <f t="shared" si="4"/>
        <v>305</v>
      </c>
    </row>
    <row r="7" spans="1:17" x14ac:dyDescent="0.3">
      <c r="A7" s="6">
        <v>8</v>
      </c>
      <c r="B7" s="7" t="s">
        <v>21</v>
      </c>
      <c r="C7" s="3" t="s">
        <v>267</v>
      </c>
      <c r="D7" s="10">
        <v>31</v>
      </c>
      <c r="E7" s="10">
        <f t="shared" si="0"/>
        <v>27</v>
      </c>
      <c r="F7" s="10">
        <v>184</v>
      </c>
      <c r="G7" s="10">
        <v>29</v>
      </c>
      <c r="H7" s="23">
        <f t="shared" si="1"/>
        <v>19</v>
      </c>
      <c r="I7" s="10">
        <v>208</v>
      </c>
      <c r="J7" s="61"/>
      <c r="K7" s="61"/>
      <c r="L7" s="61"/>
      <c r="M7" s="10">
        <v>15</v>
      </c>
      <c r="N7" s="10">
        <f t="shared" si="2"/>
        <v>32</v>
      </c>
      <c r="O7" s="10">
        <v>64</v>
      </c>
      <c r="P7" s="9">
        <f t="shared" si="3"/>
        <v>78</v>
      </c>
      <c r="Q7" s="9">
        <f t="shared" si="4"/>
        <v>456</v>
      </c>
    </row>
    <row r="8" spans="1:17" x14ac:dyDescent="0.3">
      <c r="A8" s="50">
        <v>11</v>
      </c>
      <c r="B8" s="3" t="s">
        <v>257</v>
      </c>
      <c r="C8" s="3" t="s">
        <v>271</v>
      </c>
      <c r="D8" s="23">
        <v>42</v>
      </c>
      <c r="E8" s="10">
        <f t="shared" si="0"/>
        <v>16</v>
      </c>
      <c r="F8" s="23">
        <v>265</v>
      </c>
      <c r="G8" s="23">
        <v>21</v>
      </c>
      <c r="H8" s="23">
        <f t="shared" si="1"/>
        <v>27</v>
      </c>
      <c r="I8" s="23">
        <v>158</v>
      </c>
      <c r="J8" s="60"/>
      <c r="K8" s="61"/>
      <c r="L8" s="60"/>
      <c r="M8" s="23">
        <v>23</v>
      </c>
      <c r="N8" s="10">
        <f t="shared" si="2"/>
        <v>24</v>
      </c>
      <c r="O8" s="23">
        <v>85</v>
      </c>
      <c r="P8" s="9">
        <f t="shared" si="3"/>
        <v>67</v>
      </c>
      <c r="Q8" s="9">
        <f t="shared" si="4"/>
        <v>508</v>
      </c>
    </row>
    <row r="9" spans="1:17" x14ac:dyDescent="0.3">
      <c r="A9" s="6">
        <v>10</v>
      </c>
      <c r="B9" s="3" t="s">
        <v>237</v>
      </c>
      <c r="C9" s="3" t="s">
        <v>269</v>
      </c>
      <c r="D9" s="23">
        <v>34</v>
      </c>
      <c r="E9" s="10">
        <f t="shared" si="0"/>
        <v>24</v>
      </c>
      <c r="F9" s="23">
        <v>214</v>
      </c>
      <c r="G9" s="23">
        <v>28</v>
      </c>
      <c r="H9" s="23">
        <f t="shared" si="1"/>
        <v>20</v>
      </c>
      <c r="I9" s="23">
        <v>202</v>
      </c>
      <c r="J9" s="60"/>
      <c r="K9" s="61"/>
      <c r="L9" s="60"/>
      <c r="M9" s="23">
        <v>25</v>
      </c>
      <c r="N9" s="10">
        <f t="shared" si="2"/>
        <v>22</v>
      </c>
      <c r="O9" s="23">
        <v>93</v>
      </c>
      <c r="P9" s="9">
        <f t="shared" si="3"/>
        <v>66</v>
      </c>
      <c r="Q9" s="9">
        <f t="shared" si="4"/>
        <v>509</v>
      </c>
    </row>
    <row r="10" spans="1:17" x14ac:dyDescent="0.3">
      <c r="A10" s="50">
        <v>3</v>
      </c>
      <c r="B10" s="7" t="s">
        <v>22</v>
      </c>
      <c r="C10" s="3" t="s">
        <v>262</v>
      </c>
      <c r="D10" s="10">
        <v>25</v>
      </c>
      <c r="E10" s="10">
        <f t="shared" si="0"/>
        <v>33</v>
      </c>
      <c r="F10" s="10">
        <v>152</v>
      </c>
      <c r="G10" s="10">
        <v>20</v>
      </c>
      <c r="H10" s="23">
        <f t="shared" si="1"/>
        <v>28</v>
      </c>
      <c r="I10" s="10">
        <v>145</v>
      </c>
      <c r="J10" s="61"/>
      <c r="K10" s="61"/>
      <c r="L10" s="61"/>
      <c r="M10" s="61"/>
      <c r="N10" s="61"/>
      <c r="O10" s="61"/>
      <c r="P10" s="9">
        <f t="shared" si="3"/>
        <v>61</v>
      </c>
      <c r="Q10" s="9">
        <f t="shared" si="4"/>
        <v>297</v>
      </c>
    </row>
    <row r="11" spans="1:17" x14ac:dyDescent="0.3">
      <c r="A11" s="50">
        <v>9</v>
      </c>
      <c r="B11" s="7" t="s">
        <v>39</v>
      </c>
      <c r="C11" s="3" t="s">
        <v>268</v>
      </c>
      <c r="D11" s="23">
        <v>33</v>
      </c>
      <c r="E11" s="10">
        <f t="shared" si="0"/>
        <v>25</v>
      </c>
      <c r="F11" s="23">
        <v>214</v>
      </c>
      <c r="G11" s="23">
        <v>32</v>
      </c>
      <c r="H11" s="23">
        <f t="shared" si="1"/>
        <v>16</v>
      </c>
      <c r="I11" s="23">
        <v>240</v>
      </c>
      <c r="J11" s="60"/>
      <c r="K11" s="61"/>
      <c r="L11" s="60"/>
      <c r="M11" s="23">
        <v>30</v>
      </c>
      <c r="N11" s="10">
        <f>47-M11</f>
        <v>17</v>
      </c>
      <c r="O11" s="23">
        <v>108</v>
      </c>
      <c r="P11" s="9">
        <f t="shared" si="3"/>
        <v>58</v>
      </c>
      <c r="Q11" s="9">
        <f t="shared" si="4"/>
        <v>562</v>
      </c>
    </row>
    <row r="12" spans="1:17" x14ac:dyDescent="0.3">
      <c r="A12" s="6">
        <v>2</v>
      </c>
      <c r="B12" s="7" t="s">
        <v>31</v>
      </c>
      <c r="C12" s="3" t="s">
        <v>261</v>
      </c>
      <c r="D12" s="10">
        <v>13</v>
      </c>
      <c r="E12" s="10">
        <f t="shared" si="0"/>
        <v>45</v>
      </c>
      <c r="F12" s="10">
        <v>98</v>
      </c>
      <c r="G12" s="61"/>
      <c r="H12" s="60"/>
      <c r="I12" s="61"/>
      <c r="J12" s="61"/>
      <c r="K12" s="61"/>
      <c r="L12" s="61"/>
      <c r="M12" s="61"/>
      <c r="N12" s="61"/>
      <c r="O12" s="61"/>
      <c r="P12" s="9">
        <f t="shared" si="3"/>
        <v>45</v>
      </c>
      <c r="Q12" s="9">
        <f t="shared" si="4"/>
        <v>98</v>
      </c>
    </row>
    <row r="13" spans="1:17" x14ac:dyDescent="0.3">
      <c r="A13" s="50">
        <v>7</v>
      </c>
      <c r="B13" s="7" t="s">
        <v>12</v>
      </c>
      <c r="C13" s="3" t="s">
        <v>266</v>
      </c>
      <c r="D13" s="10">
        <v>28</v>
      </c>
      <c r="E13" s="10">
        <f t="shared" si="0"/>
        <v>30</v>
      </c>
      <c r="F13" s="10">
        <v>164</v>
      </c>
      <c r="G13" s="61"/>
      <c r="H13" s="60"/>
      <c r="I13" s="61"/>
      <c r="J13" s="61"/>
      <c r="K13" s="61"/>
      <c r="L13" s="61"/>
      <c r="M13" s="61"/>
      <c r="N13" s="61"/>
      <c r="O13" s="61"/>
      <c r="P13" s="9">
        <f t="shared" si="3"/>
        <v>30</v>
      </c>
      <c r="Q13" s="9">
        <f t="shared" si="4"/>
        <v>164</v>
      </c>
    </row>
    <row r="14" spans="1:17" x14ac:dyDescent="0.3">
      <c r="A14" s="50">
        <v>5</v>
      </c>
      <c r="B14" s="7" t="s">
        <v>30</v>
      </c>
      <c r="C14" s="3" t="s">
        <v>261</v>
      </c>
      <c r="D14" s="10">
        <v>29</v>
      </c>
      <c r="E14" s="10">
        <f t="shared" si="0"/>
        <v>29</v>
      </c>
      <c r="F14" s="10">
        <v>179</v>
      </c>
      <c r="G14" s="61"/>
      <c r="H14" s="60"/>
      <c r="I14" s="61"/>
      <c r="J14" s="61"/>
      <c r="K14" s="61"/>
      <c r="L14" s="61"/>
      <c r="M14" s="61"/>
      <c r="N14" s="61"/>
      <c r="O14" s="61"/>
      <c r="P14" s="9">
        <f t="shared" si="3"/>
        <v>29</v>
      </c>
      <c r="Q14" s="9">
        <f t="shared" si="4"/>
        <v>179</v>
      </c>
    </row>
    <row r="15" spans="1:17" x14ac:dyDescent="0.3">
      <c r="A15" s="6">
        <v>12</v>
      </c>
      <c r="B15" s="3" t="s">
        <v>238</v>
      </c>
      <c r="C15" s="3" t="s">
        <v>448</v>
      </c>
      <c r="D15" s="60"/>
      <c r="E15" s="61"/>
      <c r="F15" s="60"/>
      <c r="G15" s="23">
        <v>34</v>
      </c>
      <c r="H15" s="23">
        <f>48-G15</f>
        <v>14</v>
      </c>
      <c r="I15" s="23">
        <v>260</v>
      </c>
      <c r="J15" s="23">
        <v>17</v>
      </c>
      <c r="K15" s="10">
        <f>29-J15</f>
        <v>12</v>
      </c>
      <c r="L15" s="23">
        <v>103</v>
      </c>
      <c r="M15" s="60"/>
      <c r="N15" s="61"/>
      <c r="O15" s="60"/>
      <c r="P15" s="9">
        <f t="shared" si="3"/>
        <v>26</v>
      </c>
      <c r="Q15" s="9">
        <f t="shared" si="4"/>
        <v>363</v>
      </c>
    </row>
    <row r="16" spans="1:17" x14ac:dyDescent="0.3">
      <c r="A16" s="50">
        <v>13</v>
      </c>
      <c r="B16" s="3" t="s">
        <v>469</v>
      </c>
      <c r="C16" s="3" t="s">
        <v>472</v>
      </c>
      <c r="D16" s="60"/>
      <c r="E16" s="61"/>
      <c r="F16" s="60"/>
      <c r="G16" s="60"/>
      <c r="H16" s="60"/>
      <c r="I16" s="60"/>
      <c r="J16" s="23">
        <v>18</v>
      </c>
      <c r="K16" s="10">
        <f>29-J16</f>
        <v>11</v>
      </c>
      <c r="L16" s="23">
        <v>125</v>
      </c>
      <c r="M16" s="23">
        <v>35</v>
      </c>
      <c r="N16" s="10">
        <f>47-M16</f>
        <v>12</v>
      </c>
      <c r="O16" s="23">
        <v>118</v>
      </c>
      <c r="P16" s="9">
        <f t="shared" si="3"/>
        <v>23</v>
      </c>
      <c r="Q16" s="9">
        <f t="shared" si="4"/>
        <v>243</v>
      </c>
    </row>
    <row r="17" spans="1:17" x14ac:dyDescent="0.3">
      <c r="A17" s="50">
        <v>16</v>
      </c>
      <c r="B17" s="3" t="s">
        <v>474</v>
      </c>
      <c r="C17" s="3" t="s">
        <v>475</v>
      </c>
      <c r="D17" s="60"/>
      <c r="E17" s="61"/>
      <c r="F17" s="60"/>
      <c r="G17" s="60"/>
      <c r="H17" s="60"/>
      <c r="I17" s="60"/>
      <c r="J17" s="60"/>
      <c r="K17" s="61"/>
      <c r="L17" s="60"/>
      <c r="M17" s="23">
        <v>27</v>
      </c>
      <c r="N17" s="10">
        <f>47-M17</f>
        <v>20</v>
      </c>
      <c r="O17" s="23">
        <v>98</v>
      </c>
      <c r="P17" s="9">
        <f t="shared" si="3"/>
        <v>20</v>
      </c>
      <c r="Q17" s="9">
        <f t="shared" si="4"/>
        <v>98</v>
      </c>
    </row>
    <row r="18" spans="1:17" x14ac:dyDescent="0.3">
      <c r="A18" s="6">
        <v>17</v>
      </c>
      <c r="B18" s="3" t="s">
        <v>476</v>
      </c>
      <c r="C18" s="3" t="s">
        <v>477</v>
      </c>
      <c r="D18" s="60"/>
      <c r="E18" s="61"/>
      <c r="F18" s="60"/>
      <c r="G18" s="60"/>
      <c r="H18" s="60"/>
      <c r="I18" s="60"/>
      <c r="J18" s="60"/>
      <c r="K18" s="61"/>
      <c r="L18" s="60"/>
      <c r="M18" s="23">
        <v>29</v>
      </c>
      <c r="N18" s="10">
        <f>47-M18</f>
        <v>18</v>
      </c>
      <c r="O18" s="23">
        <v>103</v>
      </c>
      <c r="P18" s="9">
        <f t="shared" si="3"/>
        <v>18</v>
      </c>
      <c r="Q18" s="9">
        <f t="shared" si="4"/>
        <v>103</v>
      </c>
    </row>
    <row r="19" spans="1:17" x14ac:dyDescent="0.3">
      <c r="A19" s="50">
        <v>18</v>
      </c>
      <c r="B19" s="3" t="s">
        <v>478</v>
      </c>
      <c r="C19" s="3" t="s">
        <v>481</v>
      </c>
      <c r="D19" s="60"/>
      <c r="E19" s="61"/>
      <c r="F19" s="60"/>
      <c r="G19" s="60"/>
      <c r="H19" s="60"/>
      <c r="I19" s="60"/>
      <c r="J19" s="60"/>
      <c r="K19" s="61"/>
      <c r="L19" s="60"/>
      <c r="M19" s="23">
        <v>42</v>
      </c>
      <c r="N19" s="10">
        <f>47-M19</f>
        <v>5</v>
      </c>
      <c r="O19" s="23">
        <v>154</v>
      </c>
      <c r="P19" s="9">
        <f t="shared" si="3"/>
        <v>5</v>
      </c>
      <c r="Q19" s="9">
        <f t="shared" si="4"/>
        <v>154</v>
      </c>
    </row>
    <row r="20" spans="1:17" x14ac:dyDescent="0.3">
      <c r="A20" s="6">
        <v>19</v>
      </c>
      <c r="B20" s="3" t="s">
        <v>479</v>
      </c>
      <c r="C20" s="3" t="s">
        <v>482</v>
      </c>
      <c r="D20" s="60"/>
      <c r="E20" s="61"/>
      <c r="F20" s="60"/>
      <c r="G20" s="60"/>
      <c r="H20" s="60"/>
      <c r="I20" s="60"/>
      <c r="J20" s="60"/>
      <c r="K20" s="61"/>
      <c r="L20" s="60"/>
      <c r="M20" s="23">
        <v>45</v>
      </c>
      <c r="N20" s="10">
        <f>47-M20</f>
        <v>2</v>
      </c>
      <c r="O20" s="23">
        <v>159</v>
      </c>
      <c r="P20" s="9">
        <f t="shared" si="3"/>
        <v>2</v>
      </c>
      <c r="Q20" s="9">
        <f t="shared" si="4"/>
        <v>159</v>
      </c>
    </row>
    <row r="21" spans="1:17" x14ac:dyDescent="0.3">
      <c r="A21" s="50">
        <v>14</v>
      </c>
      <c r="B21" s="3" t="s">
        <v>470</v>
      </c>
      <c r="C21" s="3" t="s">
        <v>473</v>
      </c>
      <c r="D21" s="60"/>
      <c r="E21" s="61"/>
      <c r="F21" s="60"/>
      <c r="G21" s="60"/>
      <c r="H21" s="60"/>
      <c r="I21" s="60"/>
      <c r="J21" s="23">
        <v>25</v>
      </c>
      <c r="K21" s="10">
        <f>29-J21</f>
        <v>4</v>
      </c>
      <c r="L21" s="23">
        <v>172</v>
      </c>
      <c r="M21" s="60"/>
      <c r="N21" s="61"/>
      <c r="O21" s="60"/>
      <c r="P21" s="9">
        <f t="shared" si="3"/>
        <v>4</v>
      </c>
      <c r="Q21" s="9">
        <f t="shared" si="4"/>
        <v>172</v>
      </c>
    </row>
    <row r="22" spans="1:17" x14ac:dyDescent="0.3">
      <c r="A22" s="6">
        <v>15</v>
      </c>
      <c r="B22" s="3" t="s">
        <v>471</v>
      </c>
      <c r="C22" s="3" t="s">
        <v>473</v>
      </c>
      <c r="D22" s="60"/>
      <c r="E22" s="61"/>
      <c r="F22" s="60"/>
      <c r="G22" s="60"/>
      <c r="H22" s="60"/>
      <c r="I22" s="60"/>
      <c r="J22" s="23">
        <v>26</v>
      </c>
      <c r="K22" s="10">
        <f>29-J22</f>
        <v>3</v>
      </c>
      <c r="L22" s="23">
        <v>203</v>
      </c>
      <c r="M22" s="60"/>
      <c r="N22" s="61"/>
      <c r="O22" s="60"/>
      <c r="P22" s="9">
        <f t="shared" si="3"/>
        <v>3</v>
      </c>
      <c r="Q22" s="9">
        <f t="shared" si="4"/>
        <v>203</v>
      </c>
    </row>
    <row r="23" spans="1:17" x14ac:dyDescent="0.3">
      <c r="A23" s="50">
        <v>20</v>
      </c>
      <c r="B23" s="3" t="s">
        <v>480</v>
      </c>
      <c r="C23" s="3" t="s">
        <v>483</v>
      </c>
      <c r="D23" s="60"/>
      <c r="E23" s="61"/>
      <c r="F23" s="60"/>
      <c r="G23" s="60"/>
      <c r="H23" s="60"/>
      <c r="I23" s="60"/>
      <c r="J23" s="60"/>
      <c r="K23" s="61"/>
      <c r="L23" s="60"/>
      <c r="M23" s="23">
        <v>48</v>
      </c>
      <c r="N23" s="10">
        <v>0</v>
      </c>
      <c r="O23" s="23">
        <v>188</v>
      </c>
      <c r="P23" s="9">
        <f t="shared" si="3"/>
        <v>0</v>
      </c>
      <c r="Q23" s="9">
        <f t="shared" si="4"/>
        <v>188</v>
      </c>
    </row>
    <row r="24" spans="1:17" ht="7.5" customHeight="1" x14ac:dyDescent="0.3">
      <c r="A24" s="15"/>
      <c r="B24" s="15"/>
      <c r="C24" s="15"/>
      <c r="D24" s="35"/>
      <c r="E24" s="35"/>
      <c r="F24" s="35"/>
      <c r="G24" s="51"/>
      <c r="H24" s="51"/>
      <c r="I24" s="51"/>
      <c r="J24" s="51"/>
      <c r="K24" s="51"/>
      <c r="L24" s="51"/>
      <c r="M24" s="51"/>
      <c r="N24" s="51"/>
      <c r="O24" s="51"/>
      <c r="P24" s="14"/>
      <c r="Q24" s="14"/>
    </row>
    <row r="25" spans="1:17" x14ac:dyDescent="0.3">
      <c r="A25" s="1" t="s">
        <v>60</v>
      </c>
      <c r="B25" s="16"/>
      <c r="C25" s="17"/>
      <c r="D25" s="36"/>
      <c r="E25" s="36"/>
      <c r="F25" s="36"/>
      <c r="G25" s="32"/>
      <c r="H25" s="32"/>
      <c r="I25" s="32"/>
      <c r="J25" s="32"/>
      <c r="K25" s="32"/>
      <c r="L25" s="32"/>
      <c r="M25" s="32"/>
      <c r="N25" s="32"/>
      <c r="O25" s="32"/>
      <c r="P25" s="18"/>
      <c r="Q25" s="18"/>
    </row>
    <row r="26" spans="1:17" x14ac:dyDescent="0.3">
      <c r="A26" s="73" t="s">
        <v>3</v>
      </c>
      <c r="B26" s="74" t="s">
        <v>0</v>
      </c>
      <c r="C26" s="74" t="s">
        <v>1</v>
      </c>
      <c r="D26" s="82" t="s">
        <v>255</v>
      </c>
      <c r="E26" s="82"/>
      <c r="F26" s="82"/>
      <c r="G26" s="83" t="s">
        <v>445</v>
      </c>
      <c r="H26" s="84"/>
      <c r="I26" s="85"/>
      <c r="J26" s="83" t="s">
        <v>446</v>
      </c>
      <c r="K26" s="84"/>
      <c r="L26" s="85"/>
      <c r="M26" s="83" t="s">
        <v>447</v>
      </c>
      <c r="N26" s="84"/>
      <c r="O26" s="85"/>
      <c r="P26" s="82" t="s">
        <v>40</v>
      </c>
      <c r="Q26" s="82" t="s">
        <v>41</v>
      </c>
    </row>
    <row r="27" spans="1:17" x14ac:dyDescent="0.3">
      <c r="A27" s="73"/>
      <c r="B27" s="74"/>
      <c r="C27" s="74"/>
      <c r="D27" s="45" t="s">
        <v>2</v>
      </c>
      <c r="E27" s="34" t="s">
        <v>40</v>
      </c>
      <c r="F27" s="34" t="s">
        <v>41</v>
      </c>
      <c r="G27" s="55" t="s">
        <v>437</v>
      </c>
      <c r="H27" s="55" t="s">
        <v>438</v>
      </c>
      <c r="I27" s="55" t="s">
        <v>439</v>
      </c>
      <c r="J27" s="55" t="s">
        <v>3</v>
      </c>
      <c r="K27" s="55" t="s">
        <v>40</v>
      </c>
      <c r="L27" s="55" t="s">
        <v>41</v>
      </c>
      <c r="M27" s="55" t="s">
        <v>3</v>
      </c>
      <c r="N27" s="55" t="s">
        <v>40</v>
      </c>
      <c r="O27" s="55" t="s">
        <v>41</v>
      </c>
      <c r="P27" s="82"/>
      <c r="Q27" s="82"/>
    </row>
    <row r="28" spans="1:17" x14ac:dyDescent="0.3">
      <c r="A28" s="50">
        <v>1</v>
      </c>
      <c r="B28" s="7" t="s">
        <v>32</v>
      </c>
      <c r="C28" s="3" t="s">
        <v>282</v>
      </c>
      <c r="D28" s="10">
        <v>7</v>
      </c>
      <c r="E28" s="10">
        <f t="shared" ref="E28:E51" si="5">58-D28</f>
        <v>51</v>
      </c>
      <c r="F28" s="10">
        <v>71</v>
      </c>
      <c r="G28" s="10">
        <v>8</v>
      </c>
      <c r="H28" s="23">
        <f t="shared" ref="H28:H47" si="6">48-G28</f>
        <v>40</v>
      </c>
      <c r="I28" s="10">
        <v>61</v>
      </c>
      <c r="J28" s="10">
        <v>6</v>
      </c>
      <c r="K28" s="10">
        <f>29-J28</f>
        <v>23</v>
      </c>
      <c r="L28" s="10">
        <v>34</v>
      </c>
      <c r="M28" s="10">
        <v>4</v>
      </c>
      <c r="N28" s="10">
        <f t="shared" ref="N28:N41" si="7">47-M28</f>
        <v>43</v>
      </c>
      <c r="O28" s="10">
        <v>28</v>
      </c>
      <c r="P28" s="9">
        <f t="shared" ref="P28:P59" si="8">+E28+H28+K28+N28</f>
        <v>157</v>
      </c>
      <c r="Q28" s="9">
        <f t="shared" ref="Q28:Q59" si="9">F28+I28+L28+O28</f>
        <v>194</v>
      </c>
    </row>
    <row r="29" spans="1:17" x14ac:dyDescent="0.3">
      <c r="A29" s="50">
        <v>2</v>
      </c>
      <c r="B29" s="7" t="s">
        <v>25</v>
      </c>
      <c r="C29" s="3" t="s">
        <v>278</v>
      </c>
      <c r="D29" s="10">
        <v>10</v>
      </c>
      <c r="E29" s="10">
        <f t="shared" si="5"/>
        <v>48</v>
      </c>
      <c r="F29" s="10">
        <v>80</v>
      </c>
      <c r="G29" s="10">
        <v>7</v>
      </c>
      <c r="H29" s="23">
        <f t="shared" si="6"/>
        <v>41</v>
      </c>
      <c r="I29" s="10">
        <v>56</v>
      </c>
      <c r="J29" s="10">
        <v>2</v>
      </c>
      <c r="K29" s="10">
        <f>29-J29</f>
        <v>27</v>
      </c>
      <c r="L29" s="10">
        <v>22</v>
      </c>
      <c r="M29" s="10">
        <v>12</v>
      </c>
      <c r="N29" s="10">
        <f t="shared" si="7"/>
        <v>35</v>
      </c>
      <c r="O29" s="10">
        <v>58</v>
      </c>
      <c r="P29" s="9">
        <f t="shared" si="8"/>
        <v>151</v>
      </c>
      <c r="Q29" s="9">
        <f t="shared" si="9"/>
        <v>216</v>
      </c>
    </row>
    <row r="30" spans="1:17" x14ac:dyDescent="0.3">
      <c r="A30" s="50">
        <v>3</v>
      </c>
      <c r="B30" s="47" t="s">
        <v>4</v>
      </c>
      <c r="C30" s="22" t="s">
        <v>272</v>
      </c>
      <c r="D30" s="10">
        <v>1</v>
      </c>
      <c r="E30" s="10">
        <f t="shared" si="5"/>
        <v>57</v>
      </c>
      <c r="F30" s="10">
        <v>8</v>
      </c>
      <c r="G30" s="10">
        <v>1</v>
      </c>
      <c r="H30" s="23">
        <f t="shared" si="6"/>
        <v>47</v>
      </c>
      <c r="I30" s="10">
        <v>11</v>
      </c>
      <c r="J30" s="61"/>
      <c r="K30" s="61"/>
      <c r="L30" s="61"/>
      <c r="M30" s="67">
        <v>1</v>
      </c>
      <c r="N30" s="67">
        <f t="shared" si="7"/>
        <v>46</v>
      </c>
      <c r="O30" s="67">
        <v>11</v>
      </c>
      <c r="P30" s="9">
        <f t="shared" si="8"/>
        <v>150</v>
      </c>
      <c r="Q30" s="9">
        <f t="shared" si="9"/>
        <v>30</v>
      </c>
    </row>
    <row r="31" spans="1:17" x14ac:dyDescent="0.3">
      <c r="A31" s="50">
        <v>4</v>
      </c>
      <c r="B31" s="7" t="s">
        <v>11</v>
      </c>
      <c r="C31" s="3" t="s">
        <v>279</v>
      </c>
      <c r="D31" s="10">
        <v>12</v>
      </c>
      <c r="E31" s="10">
        <f t="shared" si="5"/>
        <v>46</v>
      </c>
      <c r="F31" s="10">
        <v>92</v>
      </c>
      <c r="G31" s="10">
        <v>10</v>
      </c>
      <c r="H31" s="23">
        <f t="shared" si="6"/>
        <v>38</v>
      </c>
      <c r="I31" s="10">
        <v>79</v>
      </c>
      <c r="J31" s="10">
        <v>5</v>
      </c>
      <c r="K31" s="10">
        <f>29-J31</f>
        <v>24</v>
      </c>
      <c r="L31" s="10">
        <v>31</v>
      </c>
      <c r="M31" s="10">
        <v>8</v>
      </c>
      <c r="N31" s="10">
        <f t="shared" si="7"/>
        <v>39</v>
      </c>
      <c r="O31" s="10">
        <v>40</v>
      </c>
      <c r="P31" s="9">
        <f t="shared" si="8"/>
        <v>147</v>
      </c>
      <c r="Q31" s="9">
        <f t="shared" si="9"/>
        <v>242</v>
      </c>
    </row>
    <row r="32" spans="1:17" x14ac:dyDescent="0.3">
      <c r="A32" s="50">
        <v>5</v>
      </c>
      <c r="B32" s="7" t="s">
        <v>28</v>
      </c>
      <c r="C32" s="3" t="s">
        <v>280</v>
      </c>
      <c r="D32" s="10">
        <v>8</v>
      </c>
      <c r="E32" s="10">
        <f t="shared" si="5"/>
        <v>50</v>
      </c>
      <c r="F32" s="10">
        <v>72</v>
      </c>
      <c r="G32" s="10">
        <v>15</v>
      </c>
      <c r="H32" s="23">
        <f t="shared" si="6"/>
        <v>33</v>
      </c>
      <c r="I32" s="10">
        <v>113</v>
      </c>
      <c r="J32" s="10">
        <v>1</v>
      </c>
      <c r="K32" s="10">
        <f>29-J32</f>
        <v>28</v>
      </c>
      <c r="L32" s="10">
        <v>21</v>
      </c>
      <c r="M32" s="10">
        <v>13</v>
      </c>
      <c r="N32" s="10">
        <f t="shared" si="7"/>
        <v>34</v>
      </c>
      <c r="O32" s="10">
        <v>60</v>
      </c>
      <c r="P32" s="9">
        <f t="shared" si="8"/>
        <v>145</v>
      </c>
      <c r="Q32" s="9">
        <f t="shared" si="9"/>
        <v>266</v>
      </c>
    </row>
    <row r="33" spans="1:17" x14ac:dyDescent="0.3">
      <c r="A33" s="50">
        <v>6</v>
      </c>
      <c r="B33" s="7" t="s">
        <v>9</v>
      </c>
      <c r="C33" s="3" t="s">
        <v>281</v>
      </c>
      <c r="D33" s="10">
        <v>14</v>
      </c>
      <c r="E33" s="10">
        <f t="shared" si="5"/>
        <v>44</v>
      </c>
      <c r="F33" s="10">
        <v>100</v>
      </c>
      <c r="G33" s="10">
        <v>17</v>
      </c>
      <c r="H33" s="23">
        <f t="shared" si="6"/>
        <v>31</v>
      </c>
      <c r="I33" s="10">
        <v>128</v>
      </c>
      <c r="J33" s="10">
        <v>3</v>
      </c>
      <c r="K33" s="10">
        <f>29-J33</f>
        <v>26</v>
      </c>
      <c r="L33" s="10">
        <v>25</v>
      </c>
      <c r="M33" s="10">
        <v>6</v>
      </c>
      <c r="N33" s="10">
        <f t="shared" si="7"/>
        <v>41</v>
      </c>
      <c r="O33" s="10">
        <v>30</v>
      </c>
      <c r="P33" s="9">
        <f t="shared" si="8"/>
        <v>142</v>
      </c>
      <c r="Q33" s="9">
        <f t="shared" si="9"/>
        <v>283</v>
      </c>
    </row>
    <row r="34" spans="1:17" x14ac:dyDescent="0.3">
      <c r="A34" s="50">
        <v>7</v>
      </c>
      <c r="B34" s="7" t="s">
        <v>15</v>
      </c>
      <c r="C34" s="22" t="s">
        <v>267</v>
      </c>
      <c r="D34" s="10">
        <v>6</v>
      </c>
      <c r="E34" s="10">
        <f t="shared" si="5"/>
        <v>52</v>
      </c>
      <c r="F34" s="10">
        <v>38</v>
      </c>
      <c r="G34" s="10">
        <v>4</v>
      </c>
      <c r="H34" s="23">
        <f t="shared" si="6"/>
        <v>44</v>
      </c>
      <c r="I34" s="10">
        <v>48</v>
      </c>
      <c r="J34" s="61"/>
      <c r="K34" s="61"/>
      <c r="L34" s="61"/>
      <c r="M34" s="10">
        <v>3</v>
      </c>
      <c r="N34" s="10">
        <f t="shared" si="7"/>
        <v>44</v>
      </c>
      <c r="O34" s="10">
        <v>11</v>
      </c>
      <c r="P34" s="9">
        <f t="shared" si="8"/>
        <v>140</v>
      </c>
      <c r="Q34" s="9">
        <f t="shared" si="9"/>
        <v>97</v>
      </c>
    </row>
    <row r="35" spans="1:17" x14ac:dyDescent="0.3">
      <c r="A35" s="50">
        <v>8</v>
      </c>
      <c r="B35" s="7" t="s">
        <v>5</v>
      </c>
      <c r="C35" s="22" t="s">
        <v>270</v>
      </c>
      <c r="D35" s="10">
        <v>2</v>
      </c>
      <c r="E35" s="10">
        <f t="shared" si="5"/>
        <v>56</v>
      </c>
      <c r="F35" s="10">
        <v>26</v>
      </c>
      <c r="G35" s="10">
        <v>3</v>
      </c>
      <c r="H35" s="23">
        <f t="shared" si="6"/>
        <v>45</v>
      </c>
      <c r="I35" s="10">
        <v>43</v>
      </c>
      <c r="J35" s="61"/>
      <c r="K35" s="61"/>
      <c r="L35" s="61"/>
      <c r="M35" s="10">
        <v>11</v>
      </c>
      <c r="N35" s="10">
        <f t="shared" si="7"/>
        <v>36</v>
      </c>
      <c r="O35" s="10">
        <v>56</v>
      </c>
      <c r="P35" s="9">
        <f t="shared" si="8"/>
        <v>137</v>
      </c>
      <c r="Q35" s="9">
        <f t="shared" si="9"/>
        <v>125</v>
      </c>
    </row>
    <row r="36" spans="1:17" x14ac:dyDescent="0.3">
      <c r="A36" s="50">
        <v>9</v>
      </c>
      <c r="B36" s="7" t="s">
        <v>26</v>
      </c>
      <c r="C36" s="3" t="s">
        <v>285</v>
      </c>
      <c r="D36" s="10">
        <v>17</v>
      </c>
      <c r="E36" s="10">
        <f t="shared" si="5"/>
        <v>41</v>
      </c>
      <c r="F36" s="10">
        <v>114</v>
      </c>
      <c r="G36" s="10">
        <v>13</v>
      </c>
      <c r="H36" s="23">
        <f t="shared" si="6"/>
        <v>35</v>
      </c>
      <c r="I36" s="10">
        <v>99</v>
      </c>
      <c r="J36" s="10">
        <v>7</v>
      </c>
      <c r="K36" s="10">
        <f>29-J36</f>
        <v>22</v>
      </c>
      <c r="L36" s="10">
        <v>45</v>
      </c>
      <c r="M36" s="10">
        <v>21</v>
      </c>
      <c r="N36" s="10">
        <f t="shared" si="7"/>
        <v>26</v>
      </c>
      <c r="O36" s="10">
        <v>82</v>
      </c>
      <c r="P36" s="9">
        <f t="shared" si="8"/>
        <v>124</v>
      </c>
      <c r="Q36" s="9">
        <f t="shared" si="9"/>
        <v>340</v>
      </c>
    </row>
    <row r="37" spans="1:17" x14ac:dyDescent="0.3">
      <c r="A37" s="50">
        <v>10</v>
      </c>
      <c r="B37" s="7" t="s">
        <v>23</v>
      </c>
      <c r="C37" s="3" t="s">
        <v>283</v>
      </c>
      <c r="D37" s="10">
        <v>19</v>
      </c>
      <c r="E37" s="10">
        <f t="shared" si="5"/>
        <v>39</v>
      </c>
      <c r="F37" s="10">
        <v>131</v>
      </c>
      <c r="G37" s="10">
        <v>12</v>
      </c>
      <c r="H37" s="23">
        <f t="shared" si="6"/>
        <v>36</v>
      </c>
      <c r="I37" s="10">
        <v>91</v>
      </c>
      <c r="J37" s="10">
        <v>13</v>
      </c>
      <c r="K37" s="10">
        <f>29-J37</f>
        <v>16</v>
      </c>
      <c r="L37" s="10">
        <v>89</v>
      </c>
      <c r="M37" s="10">
        <v>14</v>
      </c>
      <c r="N37" s="10">
        <f t="shared" si="7"/>
        <v>33</v>
      </c>
      <c r="O37" s="10">
        <v>64</v>
      </c>
      <c r="P37" s="9">
        <f t="shared" si="8"/>
        <v>124</v>
      </c>
      <c r="Q37" s="9">
        <f t="shared" si="9"/>
        <v>375</v>
      </c>
    </row>
    <row r="38" spans="1:17" x14ac:dyDescent="0.3">
      <c r="A38" s="50">
        <v>11</v>
      </c>
      <c r="B38" s="7" t="s">
        <v>5</v>
      </c>
      <c r="C38" s="3" t="s">
        <v>284</v>
      </c>
      <c r="D38" s="10">
        <v>21</v>
      </c>
      <c r="E38" s="10">
        <f t="shared" si="5"/>
        <v>37</v>
      </c>
      <c r="F38" s="10">
        <v>142</v>
      </c>
      <c r="G38" s="10">
        <v>11</v>
      </c>
      <c r="H38" s="23">
        <f t="shared" si="6"/>
        <v>37</v>
      </c>
      <c r="I38" s="10">
        <v>81</v>
      </c>
      <c r="J38" s="10">
        <v>9</v>
      </c>
      <c r="K38" s="10">
        <f>29-J38</f>
        <v>20</v>
      </c>
      <c r="L38" s="10">
        <v>63</v>
      </c>
      <c r="M38" s="10">
        <v>20</v>
      </c>
      <c r="N38" s="10">
        <f t="shared" si="7"/>
        <v>27</v>
      </c>
      <c r="O38" s="10">
        <v>79</v>
      </c>
      <c r="P38" s="9">
        <f t="shared" si="8"/>
        <v>121</v>
      </c>
      <c r="Q38" s="9">
        <f t="shared" si="9"/>
        <v>365</v>
      </c>
    </row>
    <row r="39" spans="1:17" x14ac:dyDescent="0.3">
      <c r="A39" s="50">
        <v>12</v>
      </c>
      <c r="B39" s="7" t="s">
        <v>14</v>
      </c>
      <c r="C39" s="3" t="s">
        <v>229</v>
      </c>
      <c r="D39" s="10">
        <v>27</v>
      </c>
      <c r="E39" s="10">
        <f t="shared" si="5"/>
        <v>31</v>
      </c>
      <c r="F39" s="10">
        <v>159</v>
      </c>
      <c r="G39" s="10">
        <v>22</v>
      </c>
      <c r="H39" s="23">
        <f t="shared" si="6"/>
        <v>26</v>
      </c>
      <c r="I39" s="10">
        <v>163</v>
      </c>
      <c r="J39" s="10">
        <v>4</v>
      </c>
      <c r="K39" s="10">
        <f>29-J39</f>
        <v>25</v>
      </c>
      <c r="L39" s="10">
        <v>27</v>
      </c>
      <c r="M39" s="10">
        <v>10</v>
      </c>
      <c r="N39" s="10">
        <f t="shared" si="7"/>
        <v>37</v>
      </c>
      <c r="O39" s="10">
        <v>48</v>
      </c>
      <c r="P39" s="9">
        <f t="shared" si="8"/>
        <v>119</v>
      </c>
      <c r="Q39" s="9">
        <f t="shared" si="9"/>
        <v>397</v>
      </c>
    </row>
    <row r="40" spans="1:17" x14ac:dyDescent="0.3">
      <c r="A40" s="50">
        <v>13</v>
      </c>
      <c r="B40" s="69" t="s">
        <v>17</v>
      </c>
      <c r="C40" s="69" t="s">
        <v>277</v>
      </c>
      <c r="D40" s="70">
        <v>22</v>
      </c>
      <c r="E40" s="10">
        <f t="shared" si="5"/>
        <v>36</v>
      </c>
      <c r="F40" s="10">
        <v>149</v>
      </c>
      <c r="G40" s="10">
        <v>9</v>
      </c>
      <c r="H40" s="23">
        <f t="shared" si="6"/>
        <v>39</v>
      </c>
      <c r="I40" s="10">
        <v>71</v>
      </c>
      <c r="J40" s="61"/>
      <c r="K40" s="61"/>
      <c r="L40" s="61"/>
      <c r="M40" s="10">
        <v>5</v>
      </c>
      <c r="N40" s="10">
        <f t="shared" si="7"/>
        <v>42</v>
      </c>
      <c r="O40" s="10">
        <v>30</v>
      </c>
      <c r="P40" s="9">
        <f t="shared" si="8"/>
        <v>117</v>
      </c>
      <c r="Q40" s="9">
        <f t="shared" si="9"/>
        <v>250</v>
      </c>
    </row>
    <row r="41" spans="1:17" x14ac:dyDescent="0.3">
      <c r="A41" s="50">
        <v>14</v>
      </c>
      <c r="B41" s="7" t="s">
        <v>35</v>
      </c>
      <c r="C41" s="3" t="s">
        <v>286</v>
      </c>
      <c r="D41" s="10">
        <v>16</v>
      </c>
      <c r="E41" s="10">
        <f t="shared" si="5"/>
        <v>42</v>
      </c>
      <c r="F41" s="23">
        <v>114</v>
      </c>
      <c r="G41" s="23">
        <v>14</v>
      </c>
      <c r="H41" s="23">
        <f t="shared" si="6"/>
        <v>34</v>
      </c>
      <c r="I41" s="23">
        <v>105</v>
      </c>
      <c r="J41" s="60"/>
      <c r="K41" s="61"/>
      <c r="L41" s="60"/>
      <c r="M41" s="23">
        <v>22</v>
      </c>
      <c r="N41" s="10">
        <f t="shared" si="7"/>
        <v>25</v>
      </c>
      <c r="O41" s="23">
        <v>82</v>
      </c>
      <c r="P41" s="9">
        <f t="shared" si="8"/>
        <v>101</v>
      </c>
      <c r="Q41" s="9">
        <f t="shared" si="9"/>
        <v>301</v>
      </c>
    </row>
    <row r="42" spans="1:17" x14ac:dyDescent="0.3">
      <c r="A42" s="50">
        <v>15</v>
      </c>
      <c r="B42" s="7" t="s">
        <v>29</v>
      </c>
      <c r="C42" s="3" t="s">
        <v>275</v>
      </c>
      <c r="D42" s="10">
        <v>3</v>
      </c>
      <c r="E42" s="10">
        <f t="shared" si="5"/>
        <v>55</v>
      </c>
      <c r="F42" s="10">
        <v>29</v>
      </c>
      <c r="G42" s="10">
        <v>6</v>
      </c>
      <c r="H42" s="23">
        <f t="shared" si="6"/>
        <v>42</v>
      </c>
      <c r="I42" s="10">
        <v>56</v>
      </c>
      <c r="J42" s="10">
        <v>26</v>
      </c>
      <c r="K42" s="10">
        <f>29-J42</f>
        <v>3</v>
      </c>
      <c r="L42" s="10">
        <v>203</v>
      </c>
      <c r="M42" s="61"/>
      <c r="N42" s="61"/>
      <c r="O42" s="61"/>
      <c r="P42" s="9">
        <f t="shared" si="8"/>
        <v>100</v>
      </c>
      <c r="Q42" s="9">
        <f t="shared" si="9"/>
        <v>288</v>
      </c>
    </row>
    <row r="43" spans="1:17" x14ac:dyDescent="0.3">
      <c r="A43" s="50">
        <v>16</v>
      </c>
      <c r="B43" s="7" t="s">
        <v>6</v>
      </c>
      <c r="C43" s="22" t="s">
        <v>273</v>
      </c>
      <c r="D43" s="10">
        <v>5</v>
      </c>
      <c r="E43" s="10">
        <f t="shared" si="5"/>
        <v>53</v>
      </c>
      <c r="F43" s="10">
        <v>36</v>
      </c>
      <c r="G43" s="10">
        <v>5</v>
      </c>
      <c r="H43" s="23">
        <f t="shared" si="6"/>
        <v>43</v>
      </c>
      <c r="I43" s="10">
        <v>49</v>
      </c>
      <c r="J43" s="61"/>
      <c r="K43" s="61"/>
      <c r="L43" s="61"/>
      <c r="M43" s="61"/>
      <c r="N43" s="61"/>
      <c r="O43" s="61"/>
      <c r="P43" s="9">
        <f t="shared" si="8"/>
        <v>96</v>
      </c>
      <c r="Q43" s="9">
        <f t="shared" si="9"/>
        <v>85</v>
      </c>
    </row>
    <row r="44" spans="1:17" x14ac:dyDescent="0.3">
      <c r="A44" s="50">
        <v>17</v>
      </c>
      <c r="B44" s="7" t="s">
        <v>8</v>
      </c>
      <c r="C44" s="3" t="s">
        <v>287</v>
      </c>
      <c r="D44" s="10">
        <v>26</v>
      </c>
      <c r="E44" s="10">
        <f t="shared" si="5"/>
        <v>32</v>
      </c>
      <c r="F44" s="10">
        <v>157</v>
      </c>
      <c r="G44" s="10">
        <v>26</v>
      </c>
      <c r="H44" s="23">
        <f t="shared" si="6"/>
        <v>22</v>
      </c>
      <c r="I44" s="10">
        <v>199</v>
      </c>
      <c r="J44" s="10">
        <v>11</v>
      </c>
      <c r="K44" s="10">
        <f>29-J44</f>
        <v>18</v>
      </c>
      <c r="L44" s="10">
        <v>73</v>
      </c>
      <c r="M44" s="10">
        <v>26</v>
      </c>
      <c r="N44" s="10">
        <f>47-M44</f>
        <v>21</v>
      </c>
      <c r="O44" s="10">
        <v>96</v>
      </c>
      <c r="P44" s="9">
        <f t="shared" si="8"/>
        <v>93</v>
      </c>
      <c r="Q44" s="9">
        <f t="shared" si="9"/>
        <v>525</v>
      </c>
    </row>
    <row r="45" spans="1:17" x14ac:dyDescent="0.3">
      <c r="A45" s="50">
        <v>18</v>
      </c>
      <c r="B45" s="7" t="s">
        <v>326</v>
      </c>
      <c r="C45" s="3" t="s">
        <v>327</v>
      </c>
      <c r="D45" s="23">
        <v>40</v>
      </c>
      <c r="E45" s="10">
        <f t="shared" si="5"/>
        <v>18</v>
      </c>
      <c r="F45" s="23">
        <v>260</v>
      </c>
      <c r="G45" s="23">
        <v>24</v>
      </c>
      <c r="H45" s="23">
        <f t="shared" si="6"/>
        <v>24</v>
      </c>
      <c r="I45" s="23">
        <v>176</v>
      </c>
      <c r="J45" s="60"/>
      <c r="K45" s="61"/>
      <c r="L45" s="60"/>
      <c r="M45" s="23">
        <v>16</v>
      </c>
      <c r="N45" s="10">
        <f>47-M45</f>
        <v>31</v>
      </c>
      <c r="O45" s="23">
        <v>67</v>
      </c>
      <c r="P45" s="9">
        <f t="shared" si="8"/>
        <v>73</v>
      </c>
      <c r="Q45" s="9">
        <f t="shared" si="9"/>
        <v>503</v>
      </c>
    </row>
    <row r="46" spans="1:17" x14ac:dyDescent="0.3">
      <c r="A46" s="50">
        <v>19</v>
      </c>
      <c r="B46" s="7" t="s">
        <v>10</v>
      </c>
      <c r="C46" s="3" t="s">
        <v>293</v>
      </c>
      <c r="D46" s="10">
        <v>44</v>
      </c>
      <c r="E46" s="10">
        <f t="shared" si="5"/>
        <v>14</v>
      </c>
      <c r="F46" s="10">
        <v>272</v>
      </c>
      <c r="G46" s="10">
        <v>26</v>
      </c>
      <c r="H46" s="23">
        <f t="shared" si="6"/>
        <v>22</v>
      </c>
      <c r="I46" s="10">
        <v>199</v>
      </c>
      <c r="J46" s="10">
        <v>24</v>
      </c>
      <c r="K46" s="10">
        <f>29-J46</f>
        <v>5</v>
      </c>
      <c r="L46" s="10">
        <v>153</v>
      </c>
      <c r="M46" s="10">
        <v>18</v>
      </c>
      <c r="N46" s="10">
        <f>47-M46</f>
        <v>29</v>
      </c>
      <c r="O46" s="10">
        <v>73</v>
      </c>
      <c r="P46" s="9">
        <f t="shared" si="8"/>
        <v>70</v>
      </c>
      <c r="Q46" s="9">
        <f t="shared" si="9"/>
        <v>697</v>
      </c>
    </row>
    <row r="47" spans="1:17" x14ac:dyDescent="0.3">
      <c r="A47" s="50">
        <v>20</v>
      </c>
      <c r="B47" s="69" t="s">
        <v>37</v>
      </c>
      <c r="C47" s="69" t="s">
        <v>268</v>
      </c>
      <c r="D47" s="71">
        <v>24</v>
      </c>
      <c r="E47" s="10">
        <f t="shared" si="5"/>
        <v>34</v>
      </c>
      <c r="F47" s="23">
        <v>149</v>
      </c>
      <c r="G47" s="23">
        <v>19</v>
      </c>
      <c r="H47" s="23">
        <f t="shared" si="6"/>
        <v>29</v>
      </c>
      <c r="I47" s="23">
        <v>132</v>
      </c>
      <c r="J47" s="60"/>
      <c r="K47" s="61"/>
      <c r="L47" s="60"/>
      <c r="M47" s="60"/>
      <c r="N47" s="61"/>
      <c r="O47" s="60"/>
      <c r="P47" s="9">
        <f t="shared" si="8"/>
        <v>63</v>
      </c>
      <c r="Q47" s="9">
        <f t="shared" si="9"/>
        <v>281</v>
      </c>
    </row>
    <row r="48" spans="1:17" x14ac:dyDescent="0.3">
      <c r="A48" s="50">
        <v>21</v>
      </c>
      <c r="B48" s="7" t="s">
        <v>13</v>
      </c>
      <c r="C48" s="3" t="s">
        <v>290</v>
      </c>
      <c r="D48" s="10">
        <v>39</v>
      </c>
      <c r="E48" s="10">
        <f t="shared" si="5"/>
        <v>19</v>
      </c>
      <c r="F48" s="10">
        <v>258</v>
      </c>
      <c r="G48" s="61"/>
      <c r="H48" s="60"/>
      <c r="I48" s="61"/>
      <c r="J48" s="10">
        <v>15</v>
      </c>
      <c r="K48" s="10">
        <f>29-J48</f>
        <v>14</v>
      </c>
      <c r="L48" s="10">
        <v>102</v>
      </c>
      <c r="M48" s="10">
        <v>24</v>
      </c>
      <c r="N48" s="10">
        <f>47-M48</f>
        <v>23</v>
      </c>
      <c r="O48" s="10">
        <v>91</v>
      </c>
      <c r="P48" s="9">
        <f t="shared" si="8"/>
        <v>56</v>
      </c>
      <c r="Q48" s="9">
        <f t="shared" si="9"/>
        <v>451</v>
      </c>
    </row>
    <row r="49" spans="1:17" x14ac:dyDescent="0.3">
      <c r="A49" s="50">
        <v>22</v>
      </c>
      <c r="B49" s="7" t="s">
        <v>334</v>
      </c>
      <c r="C49" s="3" t="s">
        <v>335</v>
      </c>
      <c r="D49" s="23">
        <v>46</v>
      </c>
      <c r="E49" s="10">
        <f t="shared" si="5"/>
        <v>12</v>
      </c>
      <c r="F49" s="23">
        <v>274</v>
      </c>
      <c r="G49" s="23">
        <v>23</v>
      </c>
      <c r="H49" s="23">
        <f>48-G49</f>
        <v>25</v>
      </c>
      <c r="I49" s="23">
        <v>167</v>
      </c>
      <c r="J49" s="60"/>
      <c r="K49" s="61"/>
      <c r="L49" s="60"/>
      <c r="M49" s="23">
        <v>28</v>
      </c>
      <c r="N49" s="10">
        <f>47-M49</f>
        <v>19</v>
      </c>
      <c r="O49" s="23">
        <v>102</v>
      </c>
      <c r="P49" s="9">
        <f t="shared" si="8"/>
        <v>56</v>
      </c>
      <c r="Q49" s="9">
        <f t="shared" si="9"/>
        <v>543</v>
      </c>
    </row>
    <row r="50" spans="1:17" x14ac:dyDescent="0.3">
      <c r="A50" s="50">
        <v>23</v>
      </c>
      <c r="B50" s="7" t="s">
        <v>7</v>
      </c>
      <c r="C50" s="22" t="s">
        <v>274</v>
      </c>
      <c r="D50" s="10">
        <v>9</v>
      </c>
      <c r="E50" s="10">
        <f t="shared" si="5"/>
        <v>49</v>
      </c>
      <c r="F50" s="10">
        <v>74</v>
      </c>
      <c r="G50" s="61"/>
      <c r="H50" s="60"/>
      <c r="I50" s="61"/>
      <c r="J50" s="61"/>
      <c r="K50" s="61"/>
      <c r="L50" s="61"/>
      <c r="M50" s="61"/>
      <c r="N50" s="61"/>
      <c r="O50" s="61"/>
      <c r="P50" s="9">
        <f t="shared" si="8"/>
        <v>49</v>
      </c>
      <c r="Q50" s="9">
        <f t="shared" si="9"/>
        <v>74</v>
      </c>
    </row>
    <row r="51" spans="1:17" x14ac:dyDescent="0.3">
      <c r="A51" s="50">
        <v>24</v>
      </c>
      <c r="B51" s="7" t="s">
        <v>34</v>
      </c>
      <c r="C51" s="3" t="s">
        <v>262</v>
      </c>
      <c r="D51" s="10">
        <v>11</v>
      </c>
      <c r="E51" s="10">
        <f t="shared" si="5"/>
        <v>47</v>
      </c>
      <c r="F51" s="10">
        <v>82</v>
      </c>
      <c r="G51" s="61"/>
      <c r="H51" s="60"/>
      <c r="I51" s="61"/>
      <c r="J51" s="61"/>
      <c r="K51" s="61"/>
      <c r="L51" s="61"/>
      <c r="M51" s="61"/>
      <c r="N51" s="61"/>
      <c r="O51" s="61"/>
      <c r="P51" s="9">
        <f t="shared" si="8"/>
        <v>47</v>
      </c>
      <c r="Q51" s="9">
        <f t="shared" si="9"/>
        <v>82</v>
      </c>
    </row>
    <row r="52" spans="1:17" x14ac:dyDescent="0.3">
      <c r="A52" s="50">
        <v>25</v>
      </c>
      <c r="B52" s="7" t="s">
        <v>442</v>
      </c>
      <c r="C52" s="3" t="s">
        <v>452</v>
      </c>
      <c r="D52" s="60"/>
      <c r="E52" s="61"/>
      <c r="F52" s="60"/>
      <c r="G52" s="23">
        <v>33</v>
      </c>
      <c r="H52" s="23">
        <f>48-G52</f>
        <v>15</v>
      </c>
      <c r="I52" s="23">
        <v>244</v>
      </c>
      <c r="J52" s="60"/>
      <c r="K52" s="61"/>
      <c r="L52" s="60"/>
      <c r="M52" s="23">
        <v>17</v>
      </c>
      <c r="N52" s="10">
        <f>47-M52</f>
        <v>30</v>
      </c>
      <c r="O52" s="23">
        <v>71</v>
      </c>
      <c r="P52" s="9">
        <f t="shared" si="8"/>
        <v>45</v>
      </c>
      <c r="Q52" s="9">
        <f t="shared" si="9"/>
        <v>315</v>
      </c>
    </row>
    <row r="53" spans="1:17" x14ac:dyDescent="0.3">
      <c r="A53" s="50">
        <v>26</v>
      </c>
      <c r="B53" s="7" t="s">
        <v>36</v>
      </c>
      <c r="C53" s="3" t="s">
        <v>292</v>
      </c>
      <c r="D53" s="10">
        <v>38</v>
      </c>
      <c r="E53" s="10">
        <f>58-D53</f>
        <v>20</v>
      </c>
      <c r="F53" s="23">
        <v>253</v>
      </c>
      <c r="G53" s="23">
        <v>25</v>
      </c>
      <c r="H53" s="23">
        <f>48-G53</f>
        <v>23</v>
      </c>
      <c r="I53" s="23">
        <v>195</v>
      </c>
      <c r="J53" s="60"/>
      <c r="K53" s="61"/>
      <c r="L53" s="60"/>
      <c r="M53" s="60"/>
      <c r="N53" s="61"/>
      <c r="O53" s="60"/>
      <c r="P53" s="9">
        <f t="shared" si="8"/>
        <v>43</v>
      </c>
      <c r="Q53" s="9">
        <f t="shared" si="9"/>
        <v>448</v>
      </c>
    </row>
    <row r="54" spans="1:17" x14ac:dyDescent="0.3">
      <c r="A54" s="50">
        <v>27</v>
      </c>
      <c r="B54" s="7" t="s">
        <v>330</v>
      </c>
      <c r="C54" s="3" t="s">
        <v>331</v>
      </c>
      <c r="D54" s="23">
        <v>43</v>
      </c>
      <c r="E54" s="10">
        <f>58-D54</f>
        <v>15</v>
      </c>
      <c r="F54" s="23">
        <v>269</v>
      </c>
      <c r="G54" s="60"/>
      <c r="H54" s="60"/>
      <c r="I54" s="60"/>
      <c r="J54" s="23">
        <v>12</v>
      </c>
      <c r="K54" s="10">
        <f>29-J54</f>
        <v>17</v>
      </c>
      <c r="L54" s="23">
        <v>76</v>
      </c>
      <c r="M54" s="23">
        <v>36</v>
      </c>
      <c r="N54" s="10">
        <f>47-M54</f>
        <v>11</v>
      </c>
      <c r="O54" s="23">
        <v>122</v>
      </c>
      <c r="P54" s="9">
        <f t="shared" si="8"/>
        <v>43</v>
      </c>
      <c r="Q54" s="9">
        <f t="shared" si="9"/>
        <v>467</v>
      </c>
    </row>
    <row r="55" spans="1:17" x14ac:dyDescent="0.3">
      <c r="A55" s="50">
        <v>28</v>
      </c>
      <c r="B55" s="7" t="s">
        <v>24</v>
      </c>
      <c r="C55" s="3" t="s">
        <v>283</v>
      </c>
      <c r="D55" s="10">
        <v>18</v>
      </c>
      <c r="E55" s="10">
        <f>58-D55</f>
        <v>40</v>
      </c>
      <c r="F55" s="10">
        <v>129</v>
      </c>
      <c r="G55" s="61"/>
      <c r="H55" s="60"/>
      <c r="I55" s="61"/>
      <c r="J55" s="61"/>
      <c r="K55" s="61"/>
      <c r="L55" s="61"/>
      <c r="M55" s="61"/>
      <c r="N55" s="61"/>
      <c r="O55" s="61"/>
      <c r="P55" s="9">
        <f t="shared" si="8"/>
        <v>40</v>
      </c>
      <c r="Q55" s="9">
        <f t="shared" si="9"/>
        <v>129</v>
      </c>
    </row>
    <row r="56" spans="1:17" x14ac:dyDescent="0.3">
      <c r="A56" s="50">
        <v>29</v>
      </c>
      <c r="B56" s="7" t="s">
        <v>453</v>
      </c>
      <c r="C56" s="3" t="s">
        <v>452</v>
      </c>
      <c r="D56" s="60"/>
      <c r="E56" s="61"/>
      <c r="F56" s="60"/>
      <c r="G56" s="23">
        <v>36</v>
      </c>
      <c r="H56" s="23">
        <f>48-G56</f>
        <v>12</v>
      </c>
      <c r="I56" s="23">
        <v>279</v>
      </c>
      <c r="J56" s="60"/>
      <c r="K56" s="61"/>
      <c r="L56" s="60"/>
      <c r="M56" s="23">
        <v>19</v>
      </c>
      <c r="N56" s="10">
        <f>47-M56</f>
        <v>28</v>
      </c>
      <c r="O56" s="23">
        <v>77</v>
      </c>
      <c r="P56" s="9">
        <f t="shared" si="8"/>
        <v>40</v>
      </c>
      <c r="Q56" s="9">
        <f t="shared" si="9"/>
        <v>356</v>
      </c>
    </row>
    <row r="57" spans="1:17" x14ac:dyDescent="0.3">
      <c r="A57" s="50">
        <v>30</v>
      </c>
      <c r="B57" s="7" t="s">
        <v>18</v>
      </c>
      <c r="C57" s="3" t="s">
        <v>276</v>
      </c>
      <c r="D57" s="10">
        <v>20</v>
      </c>
      <c r="E57" s="10">
        <f t="shared" ref="E57:E67" si="10">58-D57</f>
        <v>38</v>
      </c>
      <c r="F57" s="10">
        <v>136</v>
      </c>
      <c r="G57" s="61"/>
      <c r="H57" s="60"/>
      <c r="I57" s="61"/>
      <c r="J57" s="61"/>
      <c r="K57" s="61"/>
      <c r="L57" s="61"/>
      <c r="M57" s="61"/>
      <c r="N57" s="61"/>
      <c r="O57" s="61"/>
      <c r="P57" s="9">
        <f t="shared" si="8"/>
        <v>38</v>
      </c>
      <c r="Q57" s="9">
        <f t="shared" si="9"/>
        <v>136</v>
      </c>
    </row>
    <row r="58" spans="1:17" x14ac:dyDescent="0.3">
      <c r="A58" s="50">
        <v>31</v>
      </c>
      <c r="B58" s="7" t="s">
        <v>324</v>
      </c>
      <c r="C58" s="3" t="s">
        <v>325</v>
      </c>
      <c r="D58" s="23">
        <v>37</v>
      </c>
      <c r="E58" s="10">
        <f t="shared" si="10"/>
        <v>21</v>
      </c>
      <c r="F58" s="23">
        <v>246</v>
      </c>
      <c r="G58" s="60"/>
      <c r="H58" s="60"/>
      <c r="I58" s="60"/>
      <c r="J58" s="60"/>
      <c r="K58" s="61"/>
      <c r="L58" s="60"/>
      <c r="M58" s="23">
        <v>31</v>
      </c>
      <c r="N58" s="10">
        <f>47-M58</f>
        <v>16</v>
      </c>
      <c r="O58" s="23">
        <v>109</v>
      </c>
      <c r="P58" s="9">
        <f t="shared" si="8"/>
        <v>37</v>
      </c>
      <c r="Q58" s="9">
        <f t="shared" si="9"/>
        <v>355</v>
      </c>
    </row>
    <row r="59" spans="1:17" x14ac:dyDescent="0.3">
      <c r="A59" s="50">
        <v>32</v>
      </c>
      <c r="B59" s="7" t="s">
        <v>341</v>
      </c>
      <c r="C59" s="3" t="s">
        <v>340</v>
      </c>
      <c r="D59" s="23">
        <v>49</v>
      </c>
      <c r="E59" s="10">
        <f t="shared" si="10"/>
        <v>9</v>
      </c>
      <c r="F59" s="23">
        <v>314</v>
      </c>
      <c r="G59" s="60"/>
      <c r="H59" s="60"/>
      <c r="I59" s="60"/>
      <c r="J59" s="23">
        <v>14</v>
      </c>
      <c r="K59" s="10">
        <f>29-J59</f>
        <v>15</v>
      </c>
      <c r="L59" s="23">
        <v>100</v>
      </c>
      <c r="M59" s="23">
        <v>34</v>
      </c>
      <c r="N59" s="10">
        <f>47-M59</f>
        <v>13</v>
      </c>
      <c r="O59" s="23">
        <v>113</v>
      </c>
      <c r="P59" s="9">
        <f t="shared" si="8"/>
        <v>37</v>
      </c>
      <c r="Q59" s="9">
        <f t="shared" si="9"/>
        <v>527</v>
      </c>
    </row>
    <row r="60" spans="1:17" x14ac:dyDescent="0.3">
      <c r="A60" s="50">
        <v>33</v>
      </c>
      <c r="B60" s="7" t="s">
        <v>344</v>
      </c>
      <c r="C60" s="3" t="s">
        <v>345</v>
      </c>
      <c r="D60" s="23">
        <v>51</v>
      </c>
      <c r="E60" s="10">
        <f t="shared" si="10"/>
        <v>7</v>
      </c>
      <c r="F60" s="23">
        <v>346</v>
      </c>
      <c r="G60" s="23">
        <v>35</v>
      </c>
      <c r="H60" s="23">
        <f>48-G60</f>
        <v>13</v>
      </c>
      <c r="I60" s="23">
        <v>264</v>
      </c>
      <c r="J60" s="23">
        <v>16</v>
      </c>
      <c r="K60" s="10">
        <f>29-J60</f>
        <v>13</v>
      </c>
      <c r="L60" s="23">
        <v>103</v>
      </c>
      <c r="M60" s="23">
        <v>43</v>
      </c>
      <c r="N60" s="10">
        <f>47-M60</f>
        <v>4</v>
      </c>
      <c r="O60" s="23">
        <v>155</v>
      </c>
      <c r="P60" s="9">
        <f t="shared" ref="P60:P84" si="11">+E60+H60+K60+N60</f>
        <v>37</v>
      </c>
      <c r="Q60" s="9">
        <f t="shared" ref="Q60:Q84" si="12">F60+I60+L60+O60</f>
        <v>868</v>
      </c>
    </row>
    <row r="61" spans="1:17" x14ac:dyDescent="0.3">
      <c r="A61" s="50">
        <v>34</v>
      </c>
      <c r="B61" s="7" t="s">
        <v>451</v>
      </c>
      <c r="C61" s="3" t="s">
        <v>350</v>
      </c>
      <c r="D61" s="23">
        <v>55</v>
      </c>
      <c r="E61" s="10">
        <f t="shared" si="10"/>
        <v>3</v>
      </c>
      <c r="F61" s="23">
        <v>394</v>
      </c>
      <c r="G61" s="23">
        <v>31</v>
      </c>
      <c r="H61" s="23">
        <f>48-G61</f>
        <v>17</v>
      </c>
      <c r="I61" s="23">
        <v>232</v>
      </c>
      <c r="J61" s="60"/>
      <c r="K61" s="61"/>
      <c r="L61" s="60"/>
      <c r="M61" s="23">
        <v>33</v>
      </c>
      <c r="N61" s="10">
        <f>47-M61</f>
        <v>14</v>
      </c>
      <c r="O61" s="23">
        <v>112</v>
      </c>
      <c r="P61" s="9">
        <f t="shared" si="11"/>
        <v>34</v>
      </c>
      <c r="Q61" s="9">
        <f t="shared" si="12"/>
        <v>738</v>
      </c>
    </row>
    <row r="62" spans="1:17" x14ac:dyDescent="0.3">
      <c r="A62" s="50">
        <v>35</v>
      </c>
      <c r="B62" s="7" t="s">
        <v>349</v>
      </c>
      <c r="C62" s="3" t="s">
        <v>345</v>
      </c>
      <c r="D62" s="23">
        <v>54</v>
      </c>
      <c r="E62" s="10">
        <f t="shared" si="10"/>
        <v>4</v>
      </c>
      <c r="F62" s="23">
        <v>390</v>
      </c>
      <c r="G62" s="23">
        <v>40</v>
      </c>
      <c r="H62" s="23">
        <f>48-G62</f>
        <v>8</v>
      </c>
      <c r="I62" s="23">
        <v>316</v>
      </c>
      <c r="J62" s="23">
        <v>21</v>
      </c>
      <c r="K62" s="10">
        <f>29-J62</f>
        <v>8</v>
      </c>
      <c r="L62" s="23">
        <v>132</v>
      </c>
      <c r="M62" s="23">
        <v>38</v>
      </c>
      <c r="N62" s="10">
        <f>47-M62</f>
        <v>9</v>
      </c>
      <c r="O62" s="23">
        <v>135</v>
      </c>
      <c r="P62" s="9">
        <f t="shared" si="11"/>
        <v>29</v>
      </c>
      <c r="Q62" s="9">
        <f t="shared" si="12"/>
        <v>973</v>
      </c>
    </row>
    <row r="63" spans="1:17" x14ac:dyDescent="0.3">
      <c r="A63" s="50">
        <v>36</v>
      </c>
      <c r="B63" s="7" t="s">
        <v>16</v>
      </c>
      <c r="C63" s="3" t="s">
        <v>277</v>
      </c>
      <c r="D63" s="10">
        <v>30</v>
      </c>
      <c r="E63" s="10">
        <f t="shared" si="10"/>
        <v>28</v>
      </c>
      <c r="F63" s="10">
        <v>181</v>
      </c>
      <c r="G63" s="61"/>
      <c r="H63" s="60"/>
      <c r="I63" s="61"/>
      <c r="J63" s="61"/>
      <c r="K63" s="61"/>
      <c r="L63" s="61"/>
      <c r="M63" s="61"/>
      <c r="N63" s="61"/>
      <c r="O63" s="61"/>
      <c r="P63" s="9">
        <f t="shared" si="11"/>
        <v>28</v>
      </c>
      <c r="Q63" s="9">
        <f t="shared" si="12"/>
        <v>181</v>
      </c>
    </row>
    <row r="64" spans="1:17" x14ac:dyDescent="0.3">
      <c r="A64" s="50">
        <v>37</v>
      </c>
      <c r="B64" s="7" t="s">
        <v>342</v>
      </c>
      <c r="C64" s="3" t="s">
        <v>343</v>
      </c>
      <c r="D64" s="23">
        <v>50</v>
      </c>
      <c r="E64" s="10">
        <f t="shared" si="10"/>
        <v>8</v>
      </c>
      <c r="F64" s="23">
        <v>337</v>
      </c>
      <c r="G64" s="23">
        <v>39</v>
      </c>
      <c r="H64" s="23">
        <f>48-G64</f>
        <v>9</v>
      </c>
      <c r="I64" s="23">
        <v>307</v>
      </c>
      <c r="J64" s="23">
        <v>19</v>
      </c>
      <c r="K64" s="10">
        <f>29-J64</f>
        <v>10</v>
      </c>
      <c r="L64" s="23">
        <v>130</v>
      </c>
      <c r="M64" s="23">
        <v>46</v>
      </c>
      <c r="N64" s="10">
        <f>47-M64</f>
        <v>1</v>
      </c>
      <c r="O64" s="23">
        <v>160</v>
      </c>
      <c r="P64" s="9">
        <f t="shared" si="11"/>
        <v>28</v>
      </c>
      <c r="Q64" s="9">
        <f t="shared" si="12"/>
        <v>934</v>
      </c>
    </row>
    <row r="65" spans="1:17" x14ac:dyDescent="0.3">
      <c r="A65" s="50">
        <v>38</v>
      </c>
      <c r="B65" s="7" t="s">
        <v>33</v>
      </c>
      <c r="C65" s="3" t="s">
        <v>289</v>
      </c>
      <c r="D65" s="10">
        <v>32</v>
      </c>
      <c r="E65" s="10">
        <f t="shared" si="10"/>
        <v>26</v>
      </c>
      <c r="F65" s="10">
        <v>194</v>
      </c>
      <c r="G65" s="61"/>
      <c r="H65" s="60"/>
      <c r="I65" s="61"/>
      <c r="J65" s="61"/>
      <c r="K65" s="61"/>
      <c r="L65" s="61"/>
      <c r="M65" s="61"/>
      <c r="N65" s="61"/>
      <c r="O65" s="61"/>
      <c r="P65" s="9">
        <f t="shared" si="11"/>
        <v>26</v>
      </c>
      <c r="Q65" s="9">
        <f t="shared" si="12"/>
        <v>194</v>
      </c>
    </row>
    <row r="66" spans="1:17" x14ac:dyDescent="0.3">
      <c r="A66" s="50">
        <v>39</v>
      </c>
      <c r="B66" s="7" t="s">
        <v>322</v>
      </c>
      <c r="C66" s="3" t="s">
        <v>323</v>
      </c>
      <c r="D66" s="23">
        <v>36</v>
      </c>
      <c r="E66" s="10">
        <f t="shared" si="10"/>
        <v>22</v>
      </c>
      <c r="F66" s="23">
        <v>242</v>
      </c>
      <c r="G66" s="60"/>
      <c r="H66" s="60"/>
      <c r="I66" s="60"/>
      <c r="J66" s="23">
        <v>26</v>
      </c>
      <c r="K66" s="10">
        <f>29-J66</f>
        <v>3</v>
      </c>
      <c r="L66" s="23">
        <v>203</v>
      </c>
      <c r="M66" s="60"/>
      <c r="N66" s="61"/>
      <c r="O66" s="60"/>
      <c r="P66" s="9">
        <f t="shared" si="11"/>
        <v>25</v>
      </c>
      <c r="Q66" s="9">
        <f t="shared" si="12"/>
        <v>445</v>
      </c>
    </row>
    <row r="67" spans="1:17" x14ac:dyDescent="0.3">
      <c r="A67" s="50">
        <v>40</v>
      </c>
      <c r="B67" s="7" t="s">
        <v>19</v>
      </c>
      <c r="C67" s="3" t="s">
        <v>291</v>
      </c>
      <c r="D67" s="10">
        <v>35</v>
      </c>
      <c r="E67" s="10">
        <f t="shared" si="10"/>
        <v>23</v>
      </c>
      <c r="F67" s="10">
        <v>237</v>
      </c>
      <c r="G67" s="61"/>
      <c r="H67" s="60"/>
      <c r="I67" s="61"/>
      <c r="J67" s="61"/>
      <c r="K67" s="61"/>
      <c r="L67" s="61"/>
      <c r="M67" s="61"/>
      <c r="N67" s="61"/>
      <c r="O67" s="61"/>
      <c r="P67" s="9">
        <f t="shared" si="11"/>
        <v>23</v>
      </c>
      <c r="Q67" s="9">
        <f t="shared" si="12"/>
        <v>237</v>
      </c>
    </row>
    <row r="68" spans="1:17" x14ac:dyDescent="0.3">
      <c r="A68" s="50">
        <v>41</v>
      </c>
      <c r="B68" s="7" t="s">
        <v>457</v>
      </c>
      <c r="C68" s="3" t="s">
        <v>463</v>
      </c>
      <c r="D68" s="60"/>
      <c r="E68" s="61"/>
      <c r="F68" s="60"/>
      <c r="G68" s="23">
        <v>42</v>
      </c>
      <c r="H68" s="23">
        <f>48-G68</f>
        <v>6</v>
      </c>
      <c r="I68" s="23">
        <v>332</v>
      </c>
      <c r="J68" s="23">
        <v>22</v>
      </c>
      <c r="K68" s="10">
        <f>29-J68</f>
        <v>7</v>
      </c>
      <c r="L68" s="23">
        <v>142</v>
      </c>
      <c r="M68" s="23">
        <v>40</v>
      </c>
      <c r="N68" s="10">
        <f>47-M68</f>
        <v>7</v>
      </c>
      <c r="O68" s="23">
        <v>136</v>
      </c>
      <c r="P68" s="9">
        <f t="shared" si="11"/>
        <v>20</v>
      </c>
      <c r="Q68" s="9">
        <f t="shared" si="12"/>
        <v>610</v>
      </c>
    </row>
    <row r="69" spans="1:17" x14ac:dyDescent="0.3">
      <c r="A69" s="50">
        <v>42</v>
      </c>
      <c r="B69" s="7" t="s">
        <v>449</v>
      </c>
      <c r="C69" s="3" t="s">
        <v>450</v>
      </c>
      <c r="D69" s="60"/>
      <c r="E69" s="61"/>
      <c r="F69" s="60"/>
      <c r="G69" s="23">
        <v>30</v>
      </c>
      <c r="H69" s="23">
        <f>48-G69</f>
        <v>18</v>
      </c>
      <c r="I69" s="23">
        <v>213</v>
      </c>
      <c r="J69" s="60"/>
      <c r="K69" s="61"/>
      <c r="L69" s="60"/>
      <c r="M69" s="60"/>
      <c r="N69" s="61"/>
      <c r="O69" s="60"/>
      <c r="P69" s="9">
        <f t="shared" si="11"/>
        <v>18</v>
      </c>
      <c r="Q69" s="9">
        <f t="shared" si="12"/>
        <v>213</v>
      </c>
    </row>
    <row r="70" spans="1:17" x14ac:dyDescent="0.3">
      <c r="A70" s="50">
        <v>43</v>
      </c>
      <c r="B70" s="7" t="s">
        <v>460</v>
      </c>
      <c r="C70" s="3" t="s">
        <v>466</v>
      </c>
      <c r="D70" s="60"/>
      <c r="E70" s="61"/>
      <c r="F70" s="60"/>
      <c r="G70" s="23">
        <v>45</v>
      </c>
      <c r="H70" s="23">
        <f>48-G70</f>
        <v>3</v>
      </c>
      <c r="I70" s="23">
        <v>354</v>
      </c>
      <c r="J70" s="60"/>
      <c r="K70" s="61"/>
      <c r="L70" s="60"/>
      <c r="M70" s="23">
        <v>32</v>
      </c>
      <c r="N70" s="10">
        <f>47-M70</f>
        <v>15</v>
      </c>
      <c r="O70" s="23">
        <v>110</v>
      </c>
      <c r="P70" s="9">
        <f t="shared" si="11"/>
        <v>18</v>
      </c>
      <c r="Q70" s="9">
        <f t="shared" si="12"/>
        <v>464</v>
      </c>
    </row>
    <row r="71" spans="1:17" x14ac:dyDescent="0.3">
      <c r="A71" s="50">
        <v>44</v>
      </c>
      <c r="B71" s="7" t="s">
        <v>459</v>
      </c>
      <c r="C71" s="3" t="s">
        <v>465</v>
      </c>
      <c r="D71" s="60"/>
      <c r="E71" s="61"/>
      <c r="F71" s="60"/>
      <c r="G71" s="23">
        <v>44</v>
      </c>
      <c r="H71" s="23">
        <f>48-G71</f>
        <v>4</v>
      </c>
      <c r="I71" s="23">
        <v>347</v>
      </c>
      <c r="J71" s="23">
        <v>23</v>
      </c>
      <c r="K71" s="10">
        <f>29-J71</f>
        <v>6</v>
      </c>
      <c r="L71" s="23">
        <v>143</v>
      </c>
      <c r="M71" s="23">
        <v>39</v>
      </c>
      <c r="N71" s="10">
        <f>47-M71</f>
        <v>8</v>
      </c>
      <c r="O71" s="23">
        <v>136</v>
      </c>
      <c r="P71" s="9">
        <f t="shared" si="11"/>
        <v>18</v>
      </c>
      <c r="Q71" s="9">
        <f t="shared" si="12"/>
        <v>626</v>
      </c>
    </row>
    <row r="72" spans="1:17" x14ac:dyDescent="0.3">
      <c r="A72" s="50">
        <v>45</v>
      </c>
      <c r="B72" s="7" t="s">
        <v>348</v>
      </c>
      <c r="C72" s="3" t="s">
        <v>347</v>
      </c>
      <c r="D72" s="23">
        <v>53</v>
      </c>
      <c r="E72" s="10">
        <f>58-D72</f>
        <v>5</v>
      </c>
      <c r="F72" s="23">
        <v>369</v>
      </c>
      <c r="G72" s="23">
        <v>41</v>
      </c>
      <c r="H72" s="23">
        <f>48-G72</f>
        <v>7</v>
      </c>
      <c r="I72" s="23">
        <v>326</v>
      </c>
      <c r="J72" s="60"/>
      <c r="K72" s="61"/>
      <c r="L72" s="60"/>
      <c r="M72" s="23">
        <v>41</v>
      </c>
      <c r="N72" s="10">
        <f>47-M72</f>
        <v>6</v>
      </c>
      <c r="O72" s="23">
        <v>146</v>
      </c>
      <c r="P72" s="9">
        <f t="shared" si="11"/>
        <v>18</v>
      </c>
      <c r="Q72" s="9">
        <f t="shared" si="12"/>
        <v>841</v>
      </c>
    </row>
    <row r="73" spans="1:17" x14ac:dyDescent="0.3">
      <c r="A73" s="50">
        <v>46</v>
      </c>
      <c r="B73" s="7" t="s">
        <v>328</v>
      </c>
      <c r="C73" s="3" t="s">
        <v>329</v>
      </c>
      <c r="D73" s="23">
        <v>41</v>
      </c>
      <c r="E73" s="10">
        <f>58-D73</f>
        <v>17</v>
      </c>
      <c r="F73" s="23">
        <v>261</v>
      </c>
      <c r="G73" s="60"/>
      <c r="H73" s="60"/>
      <c r="I73" s="60"/>
      <c r="J73" s="60"/>
      <c r="K73" s="61"/>
      <c r="L73" s="60"/>
      <c r="M73" s="60"/>
      <c r="N73" s="61"/>
      <c r="O73" s="60"/>
      <c r="P73" s="9">
        <f t="shared" si="11"/>
        <v>17</v>
      </c>
      <c r="Q73" s="9">
        <f t="shared" si="12"/>
        <v>261</v>
      </c>
    </row>
    <row r="74" spans="1:17" x14ac:dyDescent="0.3">
      <c r="A74" s="50">
        <v>47</v>
      </c>
      <c r="B74" s="7" t="s">
        <v>346</v>
      </c>
      <c r="C74" s="3" t="s">
        <v>347</v>
      </c>
      <c r="D74" s="23">
        <v>52</v>
      </c>
      <c r="E74" s="10">
        <f>58-D74</f>
        <v>6</v>
      </c>
      <c r="F74" s="23">
        <v>348</v>
      </c>
      <c r="G74" s="60"/>
      <c r="H74" s="60"/>
      <c r="I74" s="60"/>
      <c r="J74" s="60"/>
      <c r="K74" s="61"/>
      <c r="L74" s="60"/>
      <c r="M74" s="23">
        <v>37</v>
      </c>
      <c r="N74" s="10">
        <f>47-M74</f>
        <v>10</v>
      </c>
      <c r="O74" s="23">
        <v>130</v>
      </c>
      <c r="P74" s="9">
        <f t="shared" si="11"/>
        <v>16</v>
      </c>
      <c r="Q74" s="9">
        <f t="shared" si="12"/>
        <v>478</v>
      </c>
    </row>
    <row r="75" spans="1:17" x14ac:dyDescent="0.3">
      <c r="A75" s="50">
        <v>48</v>
      </c>
      <c r="B75" s="7" t="s">
        <v>332</v>
      </c>
      <c r="C75" s="3" t="s">
        <v>333</v>
      </c>
      <c r="D75" s="23">
        <v>45</v>
      </c>
      <c r="E75" s="10">
        <f>58-D75</f>
        <v>13</v>
      </c>
      <c r="F75" s="23">
        <v>273</v>
      </c>
      <c r="G75" s="60"/>
      <c r="H75" s="60"/>
      <c r="I75" s="60"/>
      <c r="J75" s="60"/>
      <c r="K75" s="61"/>
      <c r="L75" s="60"/>
      <c r="M75" s="60"/>
      <c r="N75" s="61"/>
      <c r="O75" s="60"/>
      <c r="P75" s="9">
        <f t="shared" si="11"/>
        <v>13</v>
      </c>
      <c r="Q75" s="9">
        <f t="shared" si="12"/>
        <v>273</v>
      </c>
    </row>
    <row r="76" spans="1:17" x14ac:dyDescent="0.3">
      <c r="A76" s="50">
        <v>49</v>
      </c>
      <c r="B76" s="7" t="s">
        <v>454</v>
      </c>
      <c r="C76" s="3" t="s">
        <v>456</v>
      </c>
      <c r="D76" s="60"/>
      <c r="E76" s="61"/>
      <c r="F76" s="60"/>
      <c r="G76" s="23">
        <v>37</v>
      </c>
      <c r="H76" s="23">
        <f>48-G76</f>
        <v>11</v>
      </c>
      <c r="I76" s="23">
        <v>288</v>
      </c>
      <c r="J76" s="60"/>
      <c r="K76" s="61"/>
      <c r="L76" s="60"/>
      <c r="M76" s="60"/>
      <c r="N76" s="61"/>
      <c r="O76" s="60"/>
      <c r="P76" s="9">
        <f t="shared" si="11"/>
        <v>11</v>
      </c>
      <c r="Q76" s="9">
        <f t="shared" si="12"/>
        <v>288</v>
      </c>
    </row>
    <row r="77" spans="1:17" x14ac:dyDescent="0.3">
      <c r="A77" s="50">
        <v>50</v>
      </c>
      <c r="B77" s="7" t="s">
        <v>336</v>
      </c>
      <c r="C77" s="3" t="s">
        <v>337</v>
      </c>
      <c r="D77" s="23">
        <v>47</v>
      </c>
      <c r="E77" s="10">
        <f>58-D77</f>
        <v>11</v>
      </c>
      <c r="F77" s="23">
        <v>297</v>
      </c>
      <c r="G77" s="60"/>
      <c r="H77" s="60"/>
      <c r="I77" s="60"/>
      <c r="J77" s="60"/>
      <c r="K77" s="61"/>
      <c r="L77" s="60"/>
      <c r="M77" s="60"/>
      <c r="N77" s="61"/>
      <c r="O77" s="60"/>
      <c r="P77" s="9">
        <f t="shared" si="11"/>
        <v>11</v>
      </c>
      <c r="Q77" s="9">
        <f t="shared" si="12"/>
        <v>297</v>
      </c>
    </row>
    <row r="78" spans="1:17" x14ac:dyDescent="0.3">
      <c r="A78" s="50">
        <v>51</v>
      </c>
      <c r="B78" s="7" t="s">
        <v>338</v>
      </c>
      <c r="C78" s="3" t="s">
        <v>339</v>
      </c>
      <c r="D78" s="23">
        <v>48</v>
      </c>
      <c r="E78" s="10">
        <f>58-D78</f>
        <v>10</v>
      </c>
      <c r="F78" s="23">
        <v>300</v>
      </c>
      <c r="G78" s="60"/>
      <c r="H78" s="60"/>
      <c r="I78" s="60"/>
      <c r="J78" s="60"/>
      <c r="K78" s="61"/>
      <c r="L78" s="60"/>
      <c r="M78" s="60"/>
      <c r="N78" s="61"/>
      <c r="O78" s="60"/>
      <c r="P78" s="9">
        <f t="shared" si="11"/>
        <v>10</v>
      </c>
      <c r="Q78" s="9">
        <f t="shared" si="12"/>
        <v>300</v>
      </c>
    </row>
    <row r="79" spans="1:17" x14ac:dyDescent="0.3">
      <c r="A79" s="50">
        <v>52</v>
      </c>
      <c r="B79" s="7" t="s">
        <v>455</v>
      </c>
      <c r="C79" s="3" t="s">
        <v>456</v>
      </c>
      <c r="D79" s="60"/>
      <c r="E79" s="61"/>
      <c r="F79" s="60"/>
      <c r="G79" s="23">
        <v>38</v>
      </c>
      <c r="H79" s="23">
        <f>48-G79</f>
        <v>10</v>
      </c>
      <c r="I79" s="23">
        <v>301</v>
      </c>
      <c r="J79" s="60"/>
      <c r="K79" s="61"/>
      <c r="L79" s="60"/>
      <c r="M79" s="60"/>
      <c r="N79" s="61"/>
      <c r="O79" s="60"/>
      <c r="P79" s="9">
        <f t="shared" si="11"/>
        <v>10</v>
      </c>
      <c r="Q79" s="9">
        <f t="shared" si="12"/>
        <v>301</v>
      </c>
    </row>
    <row r="80" spans="1:17" x14ac:dyDescent="0.3">
      <c r="A80" s="50">
        <v>53</v>
      </c>
      <c r="B80" s="7" t="s">
        <v>458</v>
      </c>
      <c r="C80" s="3" t="s">
        <v>464</v>
      </c>
      <c r="D80" s="60"/>
      <c r="E80" s="61"/>
      <c r="F80" s="60"/>
      <c r="G80" s="23">
        <v>43</v>
      </c>
      <c r="H80" s="23">
        <f>48-G80</f>
        <v>5</v>
      </c>
      <c r="I80" s="23">
        <v>341</v>
      </c>
      <c r="J80" s="60"/>
      <c r="K80" s="61"/>
      <c r="L80" s="60"/>
      <c r="M80" s="60"/>
      <c r="N80" s="61"/>
      <c r="O80" s="60"/>
      <c r="P80" s="9">
        <f t="shared" si="11"/>
        <v>5</v>
      </c>
      <c r="Q80" s="9">
        <f t="shared" si="12"/>
        <v>341</v>
      </c>
    </row>
    <row r="81" spans="1:17" x14ac:dyDescent="0.3">
      <c r="A81" s="50">
        <v>54</v>
      </c>
      <c r="B81" s="7" t="s">
        <v>353</v>
      </c>
      <c r="C81" s="3" t="s">
        <v>350</v>
      </c>
      <c r="D81" s="23">
        <v>57</v>
      </c>
      <c r="E81" s="10">
        <f>58-D81</f>
        <v>1</v>
      </c>
      <c r="F81" s="23">
        <v>401</v>
      </c>
      <c r="G81" s="60"/>
      <c r="H81" s="60"/>
      <c r="I81" s="60"/>
      <c r="J81" s="60"/>
      <c r="K81" s="61"/>
      <c r="L81" s="60"/>
      <c r="M81" s="23">
        <v>44</v>
      </c>
      <c r="N81" s="10">
        <f>47-M81</f>
        <v>3</v>
      </c>
      <c r="O81" s="23">
        <v>158</v>
      </c>
      <c r="P81" s="9">
        <f t="shared" si="11"/>
        <v>4</v>
      </c>
      <c r="Q81" s="9">
        <f t="shared" si="12"/>
        <v>559</v>
      </c>
    </row>
    <row r="82" spans="1:17" x14ac:dyDescent="0.3">
      <c r="A82" s="50">
        <v>55</v>
      </c>
      <c r="B82" s="7" t="s">
        <v>461</v>
      </c>
      <c r="C82" s="3" t="s">
        <v>467</v>
      </c>
      <c r="D82" s="60"/>
      <c r="E82" s="61"/>
      <c r="F82" s="60"/>
      <c r="G82" s="23">
        <v>46</v>
      </c>
      <c r="H82" s="23">
        <f>48-G82</f>
        <v>2</v>
      </c>
      <c r="I82" s="23">
        <v>356</v>
      </c>
      <c r="J82" s="60"/>
      <c r="K82" s="61"/>
      <c r="L82" s="60"/>
      <c r="M82" s="60"/>
      <c r="N82" s="61"/>
      <c r="O82" s="60"/>
      <c r="P82" s="9">
        <f t="shared" si="11"/>
        <v>2</v>
      </c>
      <c r="Q82" s="9">
        <f t="shared" si="12"/>
        <v>356</v>
      </c>
    </row>
    <row r="83" spans="1:17" x14ac:dyDescent="0.3">
      <c r="A83" s="50">
        <v>56</v>
      </c>
      <c r="B83" s="7" t="s">
        <v>351</v>
      </c>
      <c r="C83" s="3" t="s">
        <v>352</v>
      </c>
      <c r="D83" s="23">
        <v>56</v>
      </c>
      <c r="E83" s="10">
        <f>58-D83</f>
        <v>2</v>
      </c>
      <c r="F83" s="23">
        <v>398</v>
      </c>
      <c r="G83" s="60"/>
      <c r="H83" s="60"/>
      <c r="I83" s="60"/>
      <c r="J83" s="60"/>
      <c r="K83" s="61"/>
      <c r="L83" s="60"/>
      <c r="M83" s="23">
        <v>47</v>
      </c>
      <c r="N83" s="10">
        <f>47-M83</f>
        <v>0</v>
      </c>
      <c r="O83" s="23">
        <v>163</v>
      </c>
      <c r="P83" s="9">
        <f t="shared" si="11"/>
        <v>2</v>
      </c>
      <c r="Q83" s="9">
        <f t="shared" si="12"/>
        <v>561</v>
      </c>
    </row>
    <row r="84" spans="1:17" x14ac:dyDescent="0.3">
      <c r="A84" s="50">
        <v>57</v>
      </c>
      <c r="B84" s="50" t="s">
        <v>462</v>
      </c>
      <c r="C84" s="50" t="s">
        <v>468</v>
      </c>
      <c r="D84" s="62"/>
      <c r="E84" s="62"/>
      <c r="F84" s="62"/>
      <c r="G84" s="50">
        <v>47</v>
      </c>
      <c r="H84" s="23">
        <f>48-G84</f>
        <v>1</v>
      </c>
      <c r="I84" s="50">
        <v>373</v>
      </c>
      <c r="J84" s="62"/>
      <c r="K84" s="61"/>
      <c r="L84" s="62"/>
      <c r="M84" s="62"/>
      <c r="N84" s="61"/>
      <c r="O84" s="62"/>
      <c r="P84" s="9">
        <f t="shared" si="11"/>
        <v>1</v>
      </c>
      <c r="Q84" s="9">
        <f t="shared" si="12"/>
        <v>373</v>
      </c>
    </row>
    <row r="85" spans="1:17" x14ac:dyDescent="0.3">
      <c r="A85" s="30"/>
      <c r="B85" s="29"/>
      <c r="C85" s="15"/>
      <c r="D85" s="51"/>
      <c r="E85" s="59"/>
      <c r="F85" s="51"/>
      <c r="G85" s="51"/>
      <c r="H85" s="51"/>
      <c r="I85" s="51"/>
      <c r="J85" s="51"/>
      <c r="K85" s="51"/>
      <c r="L85" s="51"/>
      <c r="M85" s="51"/>
      <c r="N85" s="59"/>
      <c r="O85" s="51"/>
      <c r="P85" s="14"/>
      <c r="Q85" s="14"/>
    </row>
    <row r="86" spans="1:17" x14ac:dyDescent="0.3">
      <c r="A86" s="79" t="s">
        <v>42</v>
      </c>
      <c r="B86" s="79"/>
      <c r="C86" s="2"/>
      <c r="D86" s="52"/>
      <c r="E86" s="38"/>
      <c r="F86" s="38"/>
      <c r="G86" s="58"/>
      <c r="H86" s="58"/>
      <c r="I86" s="58"/>
      <c r="J86" s="58"/>
      <c r="K86" s="58"/>
      <c r="L86" s="58"/>
      <c r="M86" s="58"/>
      <c r="N86" s="58"/>
      <c r="O86" s="58"/>
      <c r="P86" s="2"/>
      <c r="Q86" s="2"/>
    </row>
    <row r="87" spans="1:17" x14ac:dyDescent="0.3">
      <c r="A87" s="75" t="s">
        <v>3</v>
      </c>
      <c r="B87" s="77" t="s">
        <v>0</v>
      </c>
      <c r="C87" s="77" t="s">
        <v>1</v>
      </c>
      <c r="D87" s="82" t="s">
        <v>255</v>
      </c>
      <c r="E87" s="82"/>
      <c r="F87" s="82"/>
      <c r="G87" s="83"/>
      <c r="H87" s="84"/>
      <c r="I87" s="85"/>
      <c r="J87" s="83"/>
      <c r="K87" s="84"/>
      <c r="L87" s="85"/>
      <c r="M87" s="83"/>
      <c r="N87" s="84"/>
      <c r="O87" s="85"/>
      <c r="P87" s="80" t="s">
        <v>40</v>
      </c>
      <c r="Q87" s="80" t="s">
        <v>41</v>
      </c>
    </row>
    <row r="88" spans="1:17" x14ac:dyDescent="0.3">
      <c r="A88" s="76"/>
      <c r="B88" s="78"/>
      <c r="C88" s="78"/>
      <c r="D88" s="45" t="s">
        <v>2</v>
      </c>
      <c r="E88" s="34" t="s">
        <v>40</v>
      </c>
      <c r="F88" s="34" t="s">
        <v>41</v>
      </c>
      <c r="G88" s="55" t="s">
        <v>437</v>
      </c>
      <c r="H88" s="55" t="s">
        <v>438</v>
      </c>
      <c r="I88" s="55" t="s">
        <v>439</v>
      </c>
      <c r="J88" s="55" t="s">
        <v>3</v>
      </c>
      <c r="K88" s="55" t="s">
        <v>40</v>
      </c>
      <c r="L88" s="55" t="s">
        <v>41</v>
      </c>
      <c r="M88" s="55" t="s">
        <v>3</v>
      </c>
      <c r="N88" s="55" t="s">
        <v>40</v>
      </c>
      <c r="O88" s="55" t="s">
        <v>41</v>
      </c>
      <c r="P88" s="81"/>
      <c r="Q88" s="81"/>
    </row>
    <row r="89" spans="1:17" x14ac:dyDescent="0.3">
      <c r="A89" s="6">
        <v>1</v>
      </c>
      <c r="B89" s="12" t="s">
        <v>44</v>
      </c>
      <c r="C89" s="12" t="s">
        <v>294</v>
      </c>
      <c r="D89" s="53"/>
      <c r="E89" s="53"/>
      <c r="F89" s="53"/>
      <c r="G89" s="68"/>
      <c r="H89" s="68"/>
      <c r="I89" s="68"/>
      <c r="J89" s="68"/>
      <c r="K89" s="68"/>
      <c r="L89" s="68"/>
      <c r="M89" s="68"/>
      <c r="N89" s="68"/>
      <c r="O89" s="68"/>
      <c r="P89" s="4"/>
      <c r="Q89" s="4"/>
    </row>
    <row r="90" spans="1:17" x14ac:dyDescent="0.3">
      <c r="A90" s="6">
        <v>2</v>
      </c>
      <c r="B90" s="12" t="s">
        <v>43</v>
      </c>
      <c r="C90" s="12" t="s">
        <v>295</v>
      </c>
      <c r="D90" s="53"/>
      <c r="E90" s="53"/>
      <c r="F90" s="53"/>
      <c r="G90" s="68"/>
      <c r="H90" s="68"/>
      <c r="I90" s="68"/>
      <c r="J90" s="68"/>
      <c r="K90" s="68"/>
      <c r="L90" s="68"/>
      <c r="M90" s="68"/>
      <c r="N90" s="68"/>
      <c r="O90" s="68"/>
      <c r="P90" s="4"/>
      <c r="Q90" s="4"/>
    </row>
    <row r="91" spans="1:17" x14ac:dyDescent="0.3">
      <c r="A91" s="6">
        <v>3</v>
      </c>
      <c r="B91" s="3" t="s">
        <v>241</v>
      </c>
      <c r="C91" s="3" t="s">
        <v>288</v>
      </c>
      <c r="D91" s="23">
        <v>1</v>
      </c>
      <c r="E91" s="49">
        <f>9-D91</f>
        <v>8</v>
      </c>
      <c r="F91" s="23">
        <v>12</v>
      </c>
      <c r="G91" s="19"/>
      <c r="H91" s="19"/>
      <c r="I91" s="19"/>
      <c r="J91" s="19"/>
      <c r="K91" s="19"/>
      <c r="L91" s="19"/>
      <c r="M91" s="19"/>
      <c r="N91" s="19"/>
      <c r="O91" s="19"/>
      <c r="P91" s="4"/>
      <c r="Q91" s="4"/>
    </row>
    <row r="92" spans="1:17" x14ac:dyDescent="0.3">
      <c r="A92" s="6">
        <v>4</v>
      </c>
      <c r="B92" s="6" t="s">
        <v>46</v>
      </c>
      <c r="C92" s="13" t="s">
        <v>296</v>
      </c>
      <c r="D92" s="50">
        <v>5</v>
      </c>
      <c r="E92" s="49">
        <f>9-D92</f>
        <v>4</v>
      </c>
      <c r="F92" s="50">
        <v>26</v>
      </c>
      <c r="G92" s="63"/>
      <c r="H92" s="63"/>
      <c r="I92" s="63"/>
      <c r="J92" s="63"/>
      <c r="K92" s="63"/>
      <c r="L92" s="63"/>
      <c r="M92" s="63"/>
      <c r="N92" s="63"/>
      <c r="O92" s="63"/>
      <c r="P92" s="4"/>
      <c r="Q92" s="4"/>
    </row>
    <row r="93" spans="1:17" x14ac:dyDescent="0.3">
      <c r="A93" s="6">
        <v>5</v>
      </c>
      <c r="B93" s="3" t="s">
        <v>224</v>
      </c>
      <c r="C93" s="3" t="s">
        <v>297</v>
      </c>
      <c r="D93" s="23">
        <v>2</v>
      </c>
      <c r="E93" s="49">
        <f>9-D93</f>
        <v>7</v>
      </c>
      <c r="F93" s="23">
        <v>17</v>
      </c>
      <c r="G93" s="19"/>
      <c r="H93" s="19"/>
      <c r="I93" s="19"/>
      <c r="J93" s="19"/>
      <c r="K93" s="19"/>
      <c r="L93" s="19"/>
      <c r="M93" s="19"/>
      <c r="N93" s="19"/>
      <c r="O93" s="19"/>
      <c r="P93" s="4"/>
      <c r="Q93" s="4"/>
    </row>
    <row r="94" spans="1:17" x14ac:dyDescent="0.3">
      <c r="A94" s="6">
        <v>6</v>
      </c>
      <c r="B94" s="3" t="s">
        <v>239</v>
      </c>
      <c r="C94" s="3" t="s">
        <v>240</v>
      </c>
      <c r="D94" s="43"/>
      <c r="E94" s="53"/>
      <c r="F94" s="43"/>
      <c r="G94" s="19"/>
      <c r="H94" s="19"/>
      <c r="I94" s="19"/>
      <c r="J94" s="19"/>
      <c r="K94" s="19"/>
      <c r="L94" s="19"/>
      <c r="M94" s="19"/>
      <c r="N94" s="19"/>
      <c r="O94" s="19"/>
      <c r="P94" s="4"/>
      <c r="Q94" s="4"/>
    </row>
    <row r="95" spans="1:17" x14ac:dyDescent="0.3">
      <c r="A95" s="6">
        <v>7</v>
      </c>
      <c r="B95" s="6" t="s">
        <v>45</v>
      </c>
      <c r="C95" s="13" t="s">
        <v>298</v>
      </c>
      <c r="D95" s="50">
        <v>4</v>
      </c>
      <c r="E95" s="49">
        <f>9-D95</f>
        <v>5</v>
      </c>
      <c r="F95" s="50">
        <v>23</v>
      </c>
      <c r="G95" s="63"/>
      <c r="H95" s="63"/>
      <c r="I95" s="63"/>
      <c r="J95" s="63"/>
      <c r="K95" s="63"/>
      <c r="L95" s="63"/>
      <c r="M95" s="63"/>
      <c r="N95" s="63"/>
      <c r="O95" s="63"/>
      <c r="P95" s="4"/>
      <c r="Q95" s="4"/>
    </row>
    <row r="96" spans="1:17" x14ac:dyDescent="0.3">
      <c r="A96" s="6">
        <v>8</v>
      </c>
      <c r="B96" s="3" t="s">
        <v>242</v>
      </c>
      <c r="C96" s="3" t="s">
        <v>264</v>
      </c>
      <c r="D96" s="43"/>
      <c r="E96" s="53"/>
      <c r="F96" s="43"/>
      <c r="G96" s="19"/>
      <c r="H96" s="19"/>
      <c r="I96" s="19"/>
      <c r="J96" s="19"/>
      <c r="K96" s="19"/>
      <c r="L96" s="19"/>
      <c r="M96" s="19"/>
      <c r="N96" s="19"/>
      <c r="O96" s="19"/>
      <c r="P96" s="4"/>
      <c r="Q96" s="4"/>
    </row>
    <row r="97" spans="1:17" x14ac:dyDescent="0.3">
      <c r="A97" s="6">
        <v>9</v>
      </c>
      <c r="B97" s="3" t="s">
        <v>243</v>
      </c>
      <c r="C97" s="3" t="s">
        <v>295</v>
      </c>
      <c r="D97" s="43"/>
      <c r="E97" s="53"/>
      <c r="F97" s="43"/>
      <c r="G97" s="19"/>
      <c r="H97" s="19"/>
      <c r="I97" s="19"/>
      <c r="J97" s="19"/>
      <c r="K97" s="19"/>
      <c r="L97" s="19"/>
      <c r="M97" s="19"/>
      <c r="N97" s="19"/>
      <c r="O97" s="19"/>
      <c r="P97" s="4"/>
      <c r="Q97" s="4"/>
    </row>
    <row r="98" spans="1:17" x14ac:dyDescent="0.3">
      <c r="A98" s="6">
        <v>10</v>
      </c>
      <c r="B98" s="3" t="s">
        <v>225</v>
      </c>
      <c r="C98" s="3" t="s">
        <v>298</v>
      </c>
      <c r="D98" s="23">
        <v>3</v>
      </c>
      <c r="E98" s="49">
        <f>9-D98</f>
        <v>6</v>
      </c>
      <c r="F98" s="23">
        <v>20</v>
      </c>
      <c r="G98" s="19"/>
      <c r="H98" s="19"/>
      <c r="I98" s="19"/>
      <c r="J98" s="19"/>
      <c r="K98" s="19"/>
      <c r="L98" s="19"/>
      <c r="M98" s="19"/>
      <c r="N98" s="19"/>
      <c r="O98" s="19"/>
      <c r="P98" s="4"/>
      <c r="Q98" s="4"/>
    </row>
    <row r="99" spans="1:17" s="26" customFormat="1" x14ac:dyDescent="0.3">
      <c r="A99" s="6">
        <v>11</v>
      </c>
      <c r="B99" s="3" t="s">
        <v>223</v>
      </c>
      <c r="C99" s="3" t="s">
        <v>264</v>
      </c>
      <c r="D99" s="43"/>
      <c r="E99" s="53"/>
      <c r="F99" s="43"/>
      <c r="G99" s="19"/>
      <c r="H99" s="19"/>
      <c r="I99" s="19"/>
      <c r="J99" s="19"/>
      <c r="K99" s="19"/>
      <c r="L99" s="19"/>
      <c r="M99" s="19"/>
      <c r="N99" s="19"/>
      <c r="O99" s="19"/>
      <c r="P99" s="4"/>
      <c r="Q99" s="4"/>
    </row>
    <row r="100" spans="1:17" s="26" customFormat="1" x14ac:dyDescent="0.3">
      <c r="A100" s="6">
        <v>12</v>
      </c>
      <c r="B100" s="3" t="s">
        <v>244</v>
      </c>
      <c r="C100" s="3" t="s">
        <v>295</v>
      </c>
      <c r="D100" s="43"/>
      <c r="E100" s="53"/>
      <c r="F100" s="43"/>
      <c r="G100" s="19"/>
      <c r="H100" s="19"/>
      <c r="I100" s="19"/>
      <c r="J100" s="19"/>
      <c r="K100" s="19"/>
      <c r="L100" s="19"/>
      <c r="M100" s="19"/>
      <c r="N100" s="19"/>
      <c r="O100" s="19"/>
      <c r="P100" s="4"/>
      <c r="Q100" s="4"/>
    </row>
    <row r="101" spans="1:17" s="26" customFormat="1" x14ac:dyDescent="0.3">
      <c r="A101" s="6">
        <v>13</v>
      </c>
      <c r="B101" s="3" t="s">
        <v>245</v>
      </c>
      <c r="C101" s="3" t="s">
        <v>295</v>
      </c>
      <c r="D101" s="43"/>
      <c r="E101" s="53"/>
      <c r="F101" s="43"/>
      <c r="G101" s="19"/>
      <c r="H101" s="19"/>
      <c r="I101" s="19"/>
      <c r="J101" s="19"/>
      <c r="K101" s="19"/>
      <c r="L101" s="19"/>
      <c r="M101" s="19"/>
      <c r="N101" s="19"/>
      <c r="O101" s="19"/>
      <c r="P101" s="4"/>
      <c r="Q101" s="4"/>
    </row>
    <row r="102" spans="1:17" s="26" customFormat="1" x14ac:dyDescent="0.3">
      <c r="A102" s="6">
        <v>14</v>
      </c>
      <c r="B102" s="6" t="s">
        <v>47</v>
      </c>
      <c r="C102" s="13" t="s">
        <v>295</v>
      </c>
      <c r="D102" s="54"/>
      <c r="E102" s="53"/>
      <c r="F102" s="54"/>
      <c r="G102" s="63"/>
      <c r="H102" s="63"/>
      <c r="I102" s="63"/>
      <c r="J102" s="63"/>
      <c r="K102" s="63"/>
      <c r="L102" s="63"/>
      <c r="M102" s="63"/>
      <c r="N102" s="63"/>
      <c r="O102" s="63"/>
      <c r="P102" s="4"/>
      <c r="Q102" s="4"/>
    </row>
    <row r="103" spans="1:17" s="26" customFormat="1" x14ac:dyDescent="0.3">
      <c r="A103" s="6">
        <v>15</v>
      </c>
      <c r="B103" s="3" t="s">
        <v>246</v>
      </c>
      <c r="C103" s="3" t="s">
        <v>295</v>
      </c>
      <c r="D103" s="43"/>
      <c r="E103" s="53"/>
      <c r="F103" s="43"/>
      <c r="G103" s="19"/>
      <c r="H103" s="19"/>
      <c r="I103" s="19"/>
      <c r="J103" s="19"/>
      <c r="K103" s="19"/>
      <c r="L103" s="19"/>
      <c r="M103" s="19"/>
      <c r="N103" s="19"/>
      <c r="O103" s="19"/>
      <c r="P103" s="4"/>
      <c r="Q103" s="4"/>
    </row>
    <row r="104" spans="1:17" s="26" customFormat="1" x14ac:dyDescent="0.3">
      <c r="A104" s="6">
        <v>16</v>
      </c>
      <c r="B104" s="3" t="s">
        <v>354</v>
      </c>
      <c r="C104" s="3" t="s">
        <v>355</v>
      </c>
      <c r="D104" s="9">
        <v>6</v>
      </c>
      <c r="E104" s="49">
        <f>9-D104</f>
        <v>3</v>
      </c>
      <c r="F104" s="9">
        <v>43</v>
      </c>
      <c r="G104" s="19"/>
      <c r="H104" s="19"/>
      <c r="I104" s="19"/>
      <c r="J104" s="19"/>
      <c r="K104" s="19"/>
      <c r="L104" s="19"/>
      <c r="M104" s="19"/>
      <c r="N104" s="19"/>
      <c r="O104" s="19"/>
      <c r="P104" s="4"/>
      <c r="Q104" s="4"/>
    </row>
    <row r="105" spans="1:17" s="26" customFormat="1" x14ac:dyDescent="0.3">
      <c r="A105" s="6">
        <v>17</v>
      </c>
      <c r="B105" s="3" t="s">
        <v>226</v>
      </c>
      <c r="C105" s="3" t="s">
        <v>227</v>
      </c>
      <c r="D105" s="23">
        <v>7</v>
      </c>
      <c r="E105" s="49">
        <f>9-D105</f>
        <v>2</v>
      </c>
      <c r="F105" s="23">
        <v>48</v>
      </c>
      <c r="G105" s="19"/>
      <c r="H105" s="19"/>
      <c r="I105" s="19"/>
      <c r="J105" s="19"/>
      <c r="K105" s="19"/>
      <c r="L105" s="19"/>
      <c r="M105" s="19"/>
      <c r="N105" s="19"/>
      <c r="O105" s="19"/>
      <c r="P105" s="4"/>
      <c r="Q105" s="4"/>
    </row>
    <row r="106" spans="1:17" s="26" customFormat="1" x14ac:dyDescent="0.3">
      <c r="A106" s="3">
        <v>18</v>
      </c>
      <c r="B106" s="3" t="s">
        <v>247</v>
      </c>
      <c r="C106" s="3" t="s">
        <v>264</v>
      </c>
      <c r="D106" s="43"/>
      <c r="E106" s="53"/>
      <c r="F106" s="43"/>
      <c r="G106" s="19"/>
      <c r="H106" s="19"/>
      <c r="I106" s="19"/>
      <c r="J106" s="19"/>
      <c r="K106" s="19"/>
      <c r="L106" s="19"/>
      <c r="M106" s="19"/>
      <c r="N106" s="19"/>
      <c r="O106" s="19"/>
      <c r="P106" s="4"/>
      <c r="Q106" s="4"/>
    </row>
    <row r="107" spans="1:17" x14ac:dyDescent="0.3">
      <c r="A107" s="3">
        <v>19</v>
      </c>
      <c r="B107" s="3" t="s">
        <v>356</v>
      </c>
      <c r="C107" s="3" t="s">
        <v>357</v>
      </c>
      <c r="D107" s="9">
        <v>8</v>
      </c>
      <c r="E107" s="49">
        <f>9-D107</f>
        <v>1</v>
      </c>
      <c r="F107" s="9">
        <v>50</v>
      </c>
      <c r="G107" s="19"/>
      <c r="H107" s="19"/>
      <c r="I107" s="19"/>
      <c r="J107" s="19"/>
      <c r="K107" s="19"/>
      <c r="L107" s="19"/>
      <c r="M107" s="19"/>
      <c r="N107" s="19"/>
      <c r="O107" s="19"/>
      <c r="P107" s="4"/>
      <c r="Q107" s="4"/>
    </row>
  </sheetData>
  <sortState ref="A28:Q84">
    <sortCondition descending="1" ref="P28:P84"/>
    <sortCondition ref="Q28:Q84"/>
  </sortState>
  <mergeCells count="28">
    <mergeCell ref="M2:O2"/>
    <mergeCell ref="M26:O26"/>
    <mergeCell ref="M87:O87"/>
    <mergeCell ref="D2:F2"/>
    <mergeCell ref="G26:I26"/>
    <mergeCell ref="G87:I87"/>
    <mergeCell ref="D26:F26"/>
    <mergeCell ref="J2:L2"/>
    <mergeCell ref="G2:I2"/>
    <mergeCell ref="D87:F87"/>
    <mergeCell ref="J26:L26"/>
    <mergeCell ref="J87:L87"/>
    <mergeCell ref="Q87:Q88"/>
    <mergeCell ref="P2:P3"/>
    <mergeCell ref="P26:P27"/>
    <mergeCell ref="Q26:Q27"/>
    <mergeCell ref="Q2:Q3"/>
    <mergeCell ref="P87:P88"/>
    <mergeCell ref="A2:A3"/>
    <mergeCell ref="B2:B3"/>
    <mergeCell ref="C2:C3"/>
    <mergeCell ref="A87:A88"/>
    <mergeCell ref="B87:B88"/>
    <mergeCell ref="C87:C88"/>
    <mergeCell ref="A86:B86"/>
    <mergeCell ref="A26:A27"/>
    <mergeCell ref="B26:B27"/>
    <mergeCell ref="C26:C27"/>
  </mergeCells>
  <phoneticPr fontId="1" type="noConversion"/>
  <printOptions horizontalCentered="1"/>
  <pageMargins left="0.51181102362204722" right="0.70866141732283472" top="0.19685039370078741" bottom="0.19685039370078741" header="0" footer="0"/>
  <pageSetup paperSize="9" scale="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topLeftCell="A34" zoomScale="85" zoomScaleNormal="85" workbookViewId="0">
      <selection activeCell="R40" sqref="R40"/>
    </sheetView>
  </sheetViews>
  <sheetFormatPr defaultRowHeight="16.5" x14ac:dyDescent="0.3"/>
  <cols>
    <col min="3" max="3" width="17" customWidth="1"/>
    <col min="4" max="4" width="5.75" style="28" customWidth="1"/>
    <col min="5" max="6" width="9" style="28" customWidth="1"/>
    <col min="7" max="7" width="5.75" style="56" customWidth="1"/>
    <col min="8" max="9" width="9" style="56" customWidth="1"/>
    <col min="10" max="10" width="5.875" style="56" customWidth="1"/>
    <col min="11" max="12" width="9" style="56" customWidth="1"/>
    <col min="13" max="13" width="5.875" style="56" bestFit="1" customWidth="1"/>
    <col min="14" max="15" width="9" style="56"/>
    <col min="16" max="16" width="9" style="28"/>
  </cols>
  <sheetData>
    <row r="1" spans="1:17" ht="17.25" x14ac:dyDescent="0.3">
      <c r="A1" s="1" t="s">
        <v>67</v>
      </c>
      <c r="B1" s="5"/>
      <c r="C1" s="5"/>
      <c r="D1" s="8"/>
      <c r="E1" s="8"/>
      <c r="F1" s="8"/>
      <c r="G1" s="57"/>
      <c r="H1" s="57"/>
      <c r="I1" s="57"/>
      <c r="J1" s="57"/>
      <c r="K1" s="57"/>
      <c r="L1" s="57"/>
      <c r="M1" s="57"/>
      <c r="N1" s="57"/>
      <c r="O1" s="57"/>
      <c r="P1" s="8"/>
      <c r="Q1" s="8"/>
    </row>
    <row r="2" spans="1:17" ht="17.25" x14ac:dyDescent="0.3">
      <c r="A2" s="75" t="s">
        <v>3</v>
      </c>
      <c r="B2" s="77" t="s">
        <v>0</v>
      </c>
      <c r="C2" s="77" t="s">
        <v>1</v>
      </c>
      <c r="D2" s="89" t="s">
        <v>256</v>
      </c>
      <c r="E2" s="89"/>
      <c r="F2" s="89"/>
      <c r="G2" s="86" t="s">
        <v>445</v>
      </c>
      <c r="H2" s="87"/>
      <c r="I2" s="88"/>
      <c r="J2" s="86" t="s">
        <v>446</v>
      </c>
      <c r="K2" s="87"/>
      <c r="L2" s="88"/>
      <c r="M2" s="86" t="s">
        <v>447</v>
      </c>
      <c r="N2" s="87"/>
      <c r="O2" s="88"/>
      <c r="P2" s="80" t="s">
        <v>40</v>
      </c>
      <c r="Q2" s="80" t="s">
        <v>41</v>
      </c>
    </row>
    <row r="3" spans="1:17" ht="17.25" x14ac:dyDescent="0.3">
      <c r="A3" s="76"/>
      <c r="B3" s="78"/>
      <c r="C3" s="78"/>
      <c r="D3" s="34" t="s">
        <v>3</v>
      </c>
      <c r="E3" s="34" t="s">
        <v>40</v>
      </c>
      <c r="F3" s="34" t="s">
        <v>41</v>
      </c>
      <c r="G3" s="55" t="s">
        <v>437</v>
      </c>
      <c r="H3" s="55" t="s">
        <v>438</v>
      </c>
      <c r="I3" s="55" t="s">
        <v>439</v>
      </c>
      <c r="J3" s="55" t="s">
        <v>3</v>
      </c>
      <c r="K3" s="55" t="s">
        <v>40</v>
      </c>
      <c r="L3" s="55" t="s">
        <v>41</v>
      </c>
      <c r="M3" s="55" t="s">
        <v>3</v>
      </c>
      <c r="N3" s="55" t="s">
        <v>40</v>
      </c>
      <c r="O3" s="55" t="s">
        <v>41</v>
      </c>
      <c r="P3" s="81"/>
      <c r="Q3" s="81"/>
    </row>
    <row r="4" spans="1:17" ht="17.25" x14ac:dyDescent="0.3">
      <c r="A4" s="63">
        <v>1</v>
      </c>
      <c r="B4" s="7" t="s">
        <v>248</v>
      </c>
      <c r="C4" s="22" t="s">
        <v>304</v>
      </c>
      <c r="D4" s="27">
        <v>2</v>
      </c>
      <c r="E4" s="23">
        <f t="shared" ref="E4:E23" si="0">27-D4</f>
        <v>25</v>
      </c>
      <c r="F4" s="27">
        <v>17</v>
      </c>
      <c r="G4" s="39">
        <v>2</v>
      </c>
      <c r="H4" s="19">
        <f>18-G4</f>
        <v>16</v>
      </c>
      <c r="I4" s="39">
        <v>33</v>
      </c>
      <c r="J4" s="39">
        <v>1</v>
      </c>
      <c r="K4" s="19">
        <f t="shared" ref="K4:K9" si="1">15-J4</f>
        <v>14</v>
      </c>
      <c r="L4" s="39">
        <v>12</v>
      </c>
      <c r="M4" s="39">
        <v>2</v>
      </c>
      <c r="N4" s="19">
        <f t="shared" ref="N4:N10" si="2">15-M4</f>
        <v>13</v>
      </c>
      <c r="O4" s="39">
        <v>12</v>
      </c>
      <c r="P4" s="9">
        <f t="shared" ref="P4:P34" si="3">+E4+H4+K4+N4</f>
        <v>68</v>
      </c>
      <c r="Q4" s="9">
        <f t="shared" ref="Q4:Q34" si="4">+F4+I4+L4+O4</f>
        <v>74</v>
      </c>
    </row>
    <row r="5" spans="1:17" ht="17.25" x14ac:dyDescent="0.3">
      <c r="A5" s="6">
        <v>2</v>
      </c>
      <c r="B5" s="7" t="s">
        <v>228</v>
      </c>
      <c r="C5" s="22" t="s">
        <v>302</v>
      </c>
      <c r="D5" s="27">
        <v>7</v>
      </c>
      <c r="E5" s="23">
        <f t="shared" si="0"/>
        <v>20</v>
      </c>
      <c r="F5" s="27">
        <v>44</v>
      </c>
      <c r="G5" s="39">
        <v>1</v>
      </c>
      <c r="H5" s="19">
        <f>18-G5</f>
        <v>17</v>
      </c>
      <c r="I5" s="39">
        <v>23</v>
      </c>
      <c r="J5" s="39">
        <v>2</v>
      </c>
      <c r="K5" s="19">
        <f t="shared" si="1"/>
        <v>13</v>
      </c>
      <c r="L5" s="39">
        <v>20</v>
      </c>
      <c r="M5" s="39">
        <v>1</v>
      </c>
      <c r="N5" s="19">
        <f t="shared" si="2"/>
        <v>14</v>
      </c>
      <c r="O5" s="39">
        <v>10</v>
      </c>
      <c r="P5" s="9">
        <f t="shared" si="3"/>
        <v>64</v>
      </c>
      <c r="Q5" s="9">
        <f t="shared" si="4"/>
        <v>97</v>
      </c>
    </row>
    <row r="6" spans="1:17" ht="17.25" x14ac:dyDescent="0.3">
      <c r="A6" s="63">
        <v>3</v>
      </c>
      <c r="B6" s="7" t="s">
        <v>55</v>
      </c>
      <c r="C6" s="3" t="s">
        <v>303</v>
      </c>
      <c r="D6" s="23">
        <v>8</v>
      </c>
      <c r="E6" s="23">
        <f t="shared" si="0"/>
        <v>19</v>
      </c>
      <c r="F6" s="23">
        <v>49</v>
      </c>
      <c r="G6" s="19">
        <v>3</v>
      </c>
      <c r="H6" s="19">
        <f>18-G6</f>
        <v>15</v>
      </c>
      <c r="I6" s="19">
        <v>39</v>
      </c>
      <c r="J6" s="19">
        <v>4</v>
      </c>
      <c r="K6" s="19">
        <f t="shared" si="1"/>
        <v>11</v>
      </c>
      <c r="L6" s="19">
        <v>33</v>
      </c>
      <c r="M6" s="19">
        <v>5</v>
      </c>
      <c r="N6" s="19">
        <f t="shared" si="2"/>
        <v>10</v>
      </c>
      <c r="O6" s="19">
        <v>33</v>
      </c>
      <c r="P6" s="9">
        <f t="shared" si="3"/>
        <v>55</v>
      </c>
      <c r="Q6" s="9">
        <f t="shared" si="4"/>
        <v>154</v>
      </c>
    </row>
    <row r="7" spans="1:17" ht="17.25" x14ac:dyDescent="0.3">
      <c r="A7" s="6">
        <v>4</v>
      </c>
      <c r="B7" s="7" t="s">
        <v>250</v>
      </c>
      <c r="C7" s="22" t="s">
        <v>308</v>
      </c>
      <c r="D7" s="27">
        <v>17</v>
      </c>
      <c r="E7" s="23">
        <f t="shared" si="0"/>
        <v>10</v>
      </c>
      <c r="F7" s="27">
        <v>91</v>
      </c>
      <c r="G7" s="39">
        <v>8</v>
      </c>
      <c r="H7" s="19">
        <f>18-G7</f>
        <v>10</v>
      </c>
      <c r="I7" s="39">
        <v>67</v>
      </c>
      <c r="J7" s="39">
        <v>6</v>
      </c>
      <c r="K7" s="19">
        <f t="shared" si="1"/>
        <v>9</v>
      </c>
      <c r="L7" s="39">
        <v>42</v>
      </c>
      <c r="M7" s="39">
        <v>8</v>
      </c>
      <c r="N7" s="19">
        <f t="shared" si="2"/>
        <v>7</v>
      </c>
      <c r="O7" s="39">
        <v>45</v>
      </c>
      <c r="P7" s="9">
        <f t="shared" si="3"/>
        <v>36</v>
      </c>
      <c r="Q7" s="9">
        <f t="shared" si="4"/>
        <v>245</v>
      </c>
    </row>
    <row r="8" spans="1:17" ht="17.25" x14ac:dyDescent="0.3">
      <c r="A8" s="63">
        <v>5</v>
      </c>
      <c r="B8" s="7" t="s">
        <v>58</v>
      </c>
      <c r="C8" s="3" t="s">
        <v>306</v>
      </c>
      <c r="D8" s="23">
        <v>11</v>
      </c>
      <c r="E8" s="23">
        <f t="shared" si="0"/>
        <v>16</v>
      </c>
      <c r="F8" s="23">
        <v>73</v>
      </c>
      <c r="G8" s="60"/>
      <c r="H8" s="60"/>
      <c r="I8" s="60"/>
      <c r="J8" s="19">
        <v>3</v>
      </c>
      <c r="K8" s="19">
        <f t="shared" si="1"/>
        <v>12</v>
      </c>
      <c r="L8" s="19">
        <v>21</v>
      </c>
      <c r="M8" s="19">
        <v>10</v>
      </c>
      <c r="N8" s="19">
        <f t="shared" si="2"/>
        <v>5</v>
      </c>
      <c r="O8" s="19">
        <v>58</v>
      </c>
      <c r="P8" s="9">
        <f t="shared" si="3"/>
        <v>33</v>
      </c>
      <c r="Q8" s="9">
        <f t="shared" si="4"/>
        <v>152</v>
      </c>
    </row>
    <row r="9" spans="1:17" ht="17.25" x14ac:dyDescent="0.3">
      <c r="A9" s="6">
        <v>6</v>
      </c>
      <c r="B9" s="7" t="s">
        <v>366</v>
      </c>
      <c r="C9" s="3" t="s">
        <v>367</v>
      </c>
      <c r="D9" s="23">
        <v>14</v>
      </c>
      <c r="E9" s="23">
        <f t="shared" si="0"/>
        <v>13</v>
      </c>
      <c r="F9" s="23">
        <v>86</v>
      </c>
      <c r="G9" s="19">
        <v>11</v>
      </c>
      <c r="H9" s="19">
        <f t="shared" ref="H9:H14" si="5">18-G9</f>
        <v>7</v>
      </c>
      <c r="I9" s="19">
        <v>89</v>
      </c>
      <c r="J9" s="19">
        <v>10</v>
      </c>
      <c r="K9" s="19">
        <f t="shared" si="1"/>
        <v>5</v>
      </c>
      <c r="L9" s="19">
        <v>53</v>
      </c>
      <c r="M9" s="19">
        <v>7</v>
      </c>
      <c r="N9" s="19">
        <f t="shared" si="2"/>
        <v>8</v>
      </c>
      <c r="O9" s="19">
        <v>37</v>
      </c>
      <c r="P9" s="9">
        <f t="shared" si="3"/>
        <v>33</v>
      </c>
      <c r="Q9" s="9">
        <f t="shared" si="4"/>
        <v>265</v>
      </c>
    </row>
    <row r="10" spans="1:17" ht="17.25" x14ac:dyDescent="0.3">
      <c r="A10" s="63">
        <v>7</v>
      </c>
      <c r="B10" s="7" t="s">
        <v>56</v>
      </c>
      <c r="C10" s="3" t="s">
        <v>64</v>
      </c>
      <c r="D10" s="23">
        <v>16</v>
      </c>
      <c r="E10" s="23">
        <f t="shared" si="0"/>
        <v>11</v>
      </c>
      <c r="F10" s="23">
        <v>89</v>
      </c>
      <c r="G10" s="19">
        <v>7</v>
      </c>
      <c r="H10" s="19">
        <f t="shared" si="5"/>
        <v>11</v>
      </c>
      <c r="I10" s="19">
        <v>62</v>
      </c>
      <c r="J10" s="60"/>
      <c r="K10" s="60"/>
      <c r="L10" s="60"/>
      <c r="M10" s="19">
        <v>6</v>
      </c>
      <c r="N10" s="19">
        <f t="shared" si="2"/>
        <v>9</v>
      </c>
      <c r="O10" s="19">
        <v>33</v>
      </c>
      <c r="P10" s="9">
        <f t="shared" si="3"/>
        <v>31</v>
      </c>
      <c r="Q10" s="9">
        <f t="shared" si="4"/>
        <v>184</v>
      </c>
    </row>
    <row r="11" spans="1:17" ht="17.25" x14ac:dyDescent="0.3">
      <c r="A11" s="6">
        <v>8</v>
      </c>
      <c r="B11" s="7" t="s">
        <v>360</v>
      </c>
      <c r="C11" s="3" t="s">
        <v>361</v>
      </c>
      <c r="D11" s="23">
        <v>9</v>
      </c>
      <c r="E11" s="23">
        <f t="shared" si="0"/>
        <v>18</v>
      </c>
      <c r="F11" s="23">
        <v>56</v>
      </c>
      <c r="G11" s="19">
        <v>6</v>
      </c>
      <c r="H11" s="19">
        <f t="shared" si="5"/>
        <v>12</v>
      </c>
      <c r="I11" s="19">
        <v>61</v>
      </c>
      <c r="J11" s="60"/>
      <c r="K11" s="60"/>
      <c r="L11" s="60"/>
      <c r="M11" s="60"/>
      <c r="N11" s="60"/>
      <c r="O11" s="60"/>
      <c r="P11" s="9">
        <f t="shared" si="3"/>
        <v>30</v>
      </c>
      <c r="Q11" s="9">
        <f t="shared" si="4"/>
        <v>117</v>
      </c>
    </row>
    <row r="12" spans="1:17" ht="17.25" x14ac:dyDescent="0.3">
      <c r="A12" s="63">
        <v>9</v>
      </c>
      <c r="B12" s="7" t="s">
        <v>364</v>
      </c>
      <c r="C12" s="3" t="s">
        <v>365</v>
      </c>
      <c r="D12" s="23">
        <v>13</v>
      </c>
      <c r="E12" s="23">
        <f t="shared" si="0"/>
        <v>14</v>
      </c>
      <c r="F12" s="23">
        <v>78</v>
      </c>
      <c r="G12" s="19">
        <v>4</v>
      </c>
      <c r="H12" s="19">
        <f t="shared" si="5"/>
        <v>14</v>
      </c>
      <c r="I12" s="19">
        <v>40</v>
      </c>
      <c r="J12" s="60"/>
      <c r="K12" s="60"/>
      <c r="L12" s="60"/>
      <c r="M12" s="60"/>
      <c r="N12" s="60"/>
      <c r="O12" s="60"/>
      <c r="P12" s="9">
        <f t="shared" si="3"/>
        <v>28</v>
      </c>
      <c r="Q12" s="9">
        <f t="shared" si="4"/>
        <v>118</v>
      </c>
    </row>
    <row r="13" spans="1:17" ht="17.25" x14ac:dyDescent="0.3">
      <c r="A13" s="6">
        <v>10</v>
      </c>
      <c r="B13" s="7" t="s">
        <v>52</v>
      </c>
      <c r="C13" s="3" t="s">
        <v>301</v>
      </c>
      <c r="D13" s="23">
        <v>12</v>
      </c>
      <c r="E13" s="23">
        <f t="shared" si="0"/>
        <v>15</v>
      </c>
      <c r="F13" s="23">
        <v>75</v>
      </c>
      <c r="G13" s="19">
        <v>5</v>
      </c>
      <c r="H13" s="19">
        <f t="shared" si="5"/>
        <v>13</v>
      </c>
      <c r="I13" s="19">
        <v>56</v>
      </c>
      <c r="J13" s="60"/>
      <c r="K13" s="60"/>
      <c r="L13" s="60"/>
      <c r="M13" s="60"/>
      <c r="N13" s="60"/>
      <c r="O13" s="60"/>
      <c r="P13" s="9">
        <f t="shared" si="3"/>
        <v>28</v>
      </c>
      <c r="Q13" s="9">
        <f t="shared" si="4"/>
        <v>131</v>
      </c>
    </row>
    <row r="14" spans="1:17" ht="17.25" x14ac:dyDescent="0.3">
      <c r="A14" s="63">
        <v>11</v>
      </c>
      <c r="B14" s="7" t="s">
        <v>53</v>
      </c>
      <c r="C14" s="3" t="s">
        <v>63</v>
      </c>
      <c r="D14" s="23">
        <v>18</v>
      </c>
      <c r="E14" s="23">
        <f t="shared" si="0"/>
        <v>9</v>
      </c>
      <c r="F14" s="23">
        <v>92</v>
      </c>
      <c r="G14" s="19">
        <v>9</v>
      </c>
      <c r="H14" s="19">
        <f t="shared" si="5"/>
        <v>9</v>
      </c>
      <c r="I14" s="19">
        <v>69</v>
      </c>
      <c r="J14" s="19">
        <v>5</v>
      </c>
      <c r="K14" s="19">
        <f>15-J14</f>
        <v>10</v>
      </c>
      <c r="L14" s="19">
        <v>39</v>
      </c>
      <c r="M14" s="60"/>
      <c r="N14" s="60"/>
      <c r="O14" s="60"/>
      <c r="P14" s="9">
        <f t="shared" si="3"/>
        <v>28</v>
      </c>
      <c r="Q14" s="9">
        <f t="shared" si="4"/>
        <v>200</v>
      </c>
    </row>
    <row r="15" spans="1:17" ht="17.25" x14ac:dyDescent="0.3">
      <c r="A15" s="6">
        <v>12</v>
      </c>
      <c r="B15" s="47" t="s">
        <v>48</v>
      </c>
      <c r="C15" s="7" t="s">
        <v>301</v>
      </c>
      <c r="D15" s="23">
        <v>1</v>
      </c>
      <c r="E15" s="23">
        <f t="shared" si="0"/>
        <v>26</v>
      </c>
      <c r="F15" s="23">
        <v>10</v>
      </c>
      <c r="G15" s="60"/>
      <c r="H15" s="60"/>
      <c r="I15" s="60"/>
      <c r="J15" s="60"/>
      <c r="K15" s="60"/>
      <c r="L15" s="60"/>
      <c r="M15" s="60"/>
      <c r="N15" s="60"/>
      <c r="O15" s="60"/>
      <c r="P15" s="9">
        <f t="shared" si="3"/>
        <v>26</v>
      </c>
      <c r="Q15" s="9">
        <f t="shared" si="4"/>
        <v>10</v>
      </c>
    </row>
    <row r="16" spans="1:17" ht="17.25" x14ac:dyDescent="0.3">
      <c r="A16" s="63">
        <v>13</v>
      </c>
      <c r="B16" s="7" t="s">
        <v>49</v>
      </c>
      <c r="C16" s="3" t="s">
        <v>299</v>
      </c>
      <c r="D16" s="23">
        <v>3</v>
      </c>
      <c r="E16" s="23">
        <f t="shared" si="0"/>
        <v>24</v>
      </c>
      <c r="F16" s="23">
        <v>22</v>
      </c>
      <c r="G16" s="60"/>
      <c r="H16" s="60"/>
      <c r="I16" s="60"/>
      <c r="J16" s="60"/>
      <c r="K16" s="60"/>
      <c r="L16" s="60"/>
      <c r="M16" s="60"/>
      <c r="N16" s="60"/>
      <c r="O16" s="60"/>
      <c r="P16" s="9">
        <f t="shared" si="3"/>
        <v>24</v>
      </c>
      <c r="Q16" s="9">
        <f t="shared" si="4"/>
        <v>22</v>
      </c>
    </row>
    <row r="17" spans="1:17" ht="17.25" x14ac:dyDescent="0.3">
      <c r="A17" s="6">
        <v>14</v>
      </c>
      <c r="B17" s="7" t="s">
        <v>54</v>
      </c>
      <c r="C17" s="3" t="s">
        <v>373</v>
      </c>
      <c r="D17" s="23">
        <v>22</v>
      </c>
      <c r="E17" s="23">
        <f t="shared" si="0"/>
        <v>5</v>
      </c>
      <c r="F17" s="23">
        <v>116</v>
      </c>
      <c r="G17" s="19">
        <v>13</v>
      </c>
      <c r="H17" s="19">
        <f>18-G17</f>
        <v>5</v>
      </c>
      <c r="I17" s="19">
        <v>97</v>
      </c>
      <c r="J17" s="19">
        <v>7</v>
      </c>
      <c r="K17" s="19">
        <f>15-J17</f>
        <v>8</v>
      </c>
      <c r="L17" s="19">
        <v>43</v>
      </c>
      <c r="M17" s="19">
        <v>9</v>
      </c>
      <c r="N17" s="19">
        <f>15-M17</f>
        <v>6</v>
      </c>
      <c r="O17" s="19">
        <v>52</v>
      </c>
      <c r="P17" s="9">
        <f t="shared" si="3"/>
        <v>24</v>
      </c>
      <c r="Q17" s="9">
        <f t="shared" si="4"/>
        <v>308</v>
      </c>
    </row>
    <row r="18" spans="1:17" ht="17.25" x14ac:dyDescent="0.3">
      <c r="A18" s="63">
        <v>15</v>
      </c>
      <c r="B18" s="7" t="s">
        <v>50</v>
      </c>
      <c r="C18" s="3" t="s">
        <v>300</v>
      </c>
      <c r="D18" s="23">
        <v>4</v>
      </c>
      <c r="E18" s="23">
        <f t="shared" si="0"/>
        <v>23</v>
      </c>
      <c r="F18" s="23">
        <v>22</v>
      </c>
      <c r="G18" s="60"/>
      <c r="H18" s="60"/>
      <c r="I18" s="60"/>
      <c r="J18" s="60"/>
      <c r="K18" s="60"/>
      <c r="L18" s="60"/>
      <c r="M18" s="60"/>
      <c r="N18" s="60"/>
      <c r="O18" s="60"/>
      <c r="P18" s="9">
        <f t="shared" si="3"/>
        <v>23</v>
      </c>
      <c r="Q18" s="9">
        <f t="shared" si="4"/>
        <v>22</v>
      </c>
    </row>
    <row r="19" spans="1:17" ht="17.25" x14ac:dyDescent="0.3">
      <c r="A19" s="6">
        <v>16</v>
      </c>
      <c r="B19" s="7" t="s">
        <v>51</v>
      </c>
      <c r="C19" s="3" t="s">
        <v>305</v>
      </c>
      <c r="D19" s="23">
        <v>5</v>
      </c>
      <c r="E19" s="23">
        <f t="shared" si="0"/>
        <v>22</v>
      </c>
      <c r="F19" s="23">
        <v>28</v>
      </c>
      <c r="G19" s="60"/>
      <c r="H19" s="60"/>
      <c r="I19" s="60"/>
      <c r="J19" s="60"/>
      <c r="K19" s="60"/>
      <c r="L19" s="60"/>
      <c r="M19" s="60"/>
      <c r="N19" s="60"/>
      <c r="O19" s="60"/>
      <c r="P19" s="9">
        <f t="shared" si="3"/>
        <v>22</v>
      </c>
      <c r="Q19" s="9">
        <f t="shared" si="4"/>
        <v>28</v>
      </c>
    </row>
    <row r="20" spans="1:17" ht="17.25" x14ac:dyDescent="0.3">
      <c r="A20" s="63">
        <v>17</v>
      </c>
      <c r="B20" s="7" t="s">
        <v>358</v>
      </c>
      <c r="C20" s="3" t="s">
        <v>359</v>
      </c>
      <c r="D20" s="23">
        <v>6</v>
      </c>
      <c r="E20" s="23">
        <f t="shared" si="0"/>
        <v>21</v>
      </c>
      <c r="F20" s="23">
        <v>39</v>
      </c>
      <c r="G20" s="60"/>
      <c r="H20" s="60"/>
      <c r="I20" s="60"/>
      <c r="J20" s="60"/>
      <c r="K20" s="60"/>
      <c r="L20" s="60"/>
      <c r="M20" s="60"/>
      <c r="N20" s="60"/>
      <c r="O20" s="60"/>
      <c r="P20" s="9">
        <f t="shared" si="3"/>
        <v>21</v>
      </c>
      <c r="Q20" s="9">
        <f t="shared" si="4"/>
        <v>39</v>
      </c>
    </row>
    <row r="21" spans="1:17" ht="17.25" x14ac:dyDescent="0.3">
      <c r="A21" s="6">
        <v>18</v>
      </c>
      <c r="B21" s="7" t="s">
        <v>376</v>
      </c>
      <c r="C21" s="3" t="s">
        <v>375</v>
      </c>
      <c r="D21" s="23">
        <v>24</v>
      </c>
      <c r="E21" s="23">
        <f t="shared" si="0"/>
        <v>3</v>
      </c>
      <c r="F21" s="23">
        <v>122</v>
      </c>
      <c r="G21" s="19">
        <v>12</v>
      </c>
      <c r="H21" s="19">
        <f>18-G21</f>
        <v>6</v>
      </c>
      <c r="I21" s="19">
        <v>92</v>
      </c>
      <c r="J21" s="19">
        <v>8</v>
      </c>
      <c r="K21" s="19">
        <f>15-J21</f>
        <v>7</v>
      </c>
      <c r="L21" s="19">
        <v>44</v>
      </c>
      <c r="M21" s="19">
        <v>11</v>
      </c>
      <c r="N21" s="19">
        <f>15-M21</f>
        <v>4</v>
      </c>
      <c r="O21" s="19">
        <v>61</v>
      </c>
      <c r="P21" s="9">
        <f t="shared" si="3"/>
        <v>20</v>
      </c>
      <c r="Q21" s="9">
        <f t="shared" si="4"/>
        <v>319</v>
      </c>
    </row>
    <row r="22" spans="1:17" ht="17.25" x14ac:dyDescent="0.3">
      <c r="A22" s="63">
        <v>19</v>
      </c>
      <c r="B22" s="7" t="s">
        <v>362</v>
      </c>
      <c r="C22" s="3" t="s">
        <v>363</v>
      </c>
      <c r="D22" s="23">
        <v>10</v>
      </c>
      <c r="E22" s="23">
        <f t="shared" si="0"/>
        <v>17</v>
      </c>
      <c r="F22" s="23">
        <v>73</v>
      </c>
      <c r="G22" s="60"/>
      <c r="H22" s="60"/>
      <c r="I22" s="60"/>
      <c r="J22" s="60"/>
      <c r="K22" s="60"/>
      <c r="L22" s="60"/>
      <c r="M22" s="60"/>
      <c r="N22" s="60"/>
      <c r="O22" s="60"/>
      <c r="P22" s="9">
        <f t="shared" si="3"/>
        <v>17</v>
      </c>
      <c r="Q22" s="9">
        <f t="shared" si="4"/>
        <v>73</v>
      </c>
    </row>
    <row r="23" spans="1:17" ht="17.25" x14ac:dyDescent="0.3">
      <c r="A23" s="6">
        <v>20</v>
      </c>
      <c r="B23" s="7" t="s">
        <v>57</v>
      </c>
      <c r="C23" s="3" t="s">
        <v>372</v>
      </c>
      <c r="D23" s="23">
        <v>20</v>
      </c>
      <c r="E23" s="23">
        <f t="shared" si="0"/>
        <v>7</v>
      </c>
      <c r="F23" s="23">
        <v>100</v>
      </c>
      <c r="G23" s="60"/>
      <c r="H23" s="60"/>
      <c r="I23" s="60"/>
      <c r="J23" s="19">
        <v>9</v>
      </c>
      <c r="K23" s="19">
        <f>15-J23</f>
        <v>6</v>
      </c>
      <c r="L23" s="19">
        <v>53</v>
      </c>
      <c r="M23" s="19">
        <v>12</v>
      </c>
      <c r="N23" s="19">
        <f>15-M23</f>
        <v>3</v>
      </c>
      <c r="O23" s="19">
        <v>65</v>
      </c>
      <c r="P23" s="9">
        <f t="shared" si="3"/>
        <v>16</v>
      </c>
      <c r="Q23" s="9">
        <f t="shared" si="4"/>
        <v>218</v>
      </c>
    </row>
    <row r="24" spans="1:17" ht="17.25" x14ac:dyDescent="0.3">
      <c r="A24" s="63">
        <v>21</v>
      </c>
      <c r="B24" s="7" t="s">
        <v>490</v>
      </c>
      <c r="C24" s="22" t="s">
        <v>491</v>
      </c>
      <c r="D24" s="64"/>
      <c r="E24" s="64"/>
      <c r="F24" s="64"/>
      <c r="G24" s="64"/>
      <c r="H24" s="64"/>
      <c r="I24" s="64"/>
      <c r="J24" s="64"/>
      <c r="K24" s="64"/>
      <c r="L24" s="64"/>
      <c r="M24" s="27">
        <v>3</v>
      </c>
      <c r="N24" s="19">
        <f>15-M24</f>
        <v>12</v>
      </c>
      <c r="O24" s="27">
        <v>17</v>
      </c>
      <c r="P24" s="9">
        <f t="shared" si="3"/>
        <v>12</v>
      </c>
      <c r="Q24" s="9">
        <f t="shared" si="4"/>
        <v>17</v>
      </c>
    </row>
    <row r="25" spans="1:17" ht="17.25" x14ac:dyDescent="0.3">
      <c r="A25" s="6">
        <v>22</v>
      </c>
      <c r="B25" s="7" t="s">
        <v>368</v>
      </c>
      <c r="C25" s="3" t="s">
        <v>369</v>
      </c>
      <c r="D25" s="23">
        <v>15</v>
      </c>
      <c r="E25" s="23">
        <f>27-D25</f>
        <v>12</v>
      </c>
      <c r="F25" s="23">
        <v>88</v>
      </c>
      <c r="G25" s="60"/>
      <c r="H25" s="60"/>
      <c r="I25" s="60"/>
      <c r="J25" s="60"/>
      <c r="K25" s="60"/>
      <c r="L25" s="60"/>
      <c r="M25" s="60"/>
      <c r="N25" s="60"/>
      <c r="O25" s="60"/>
      <c r="P25" s="9">
        <f t="shared" si="3"/>
        <v>12</v>
      </c>
      <c r="Q25" s="9">
        <f t="shared" si="4"/>
        <v>88</v>
      </c>
    </row>
    <row r="26" spans="1:17" ht="17.25" x14ac:dyDescent="0.3">
      <c r="A26" s="63">
        <v>23</v>
      </c>
      <c r="B26" s="7" t="s">
        <v>370</v>
      </c>
      <c r="C26" s="3" t="s">
        <v>371</v>
      </c>
      <c r="D26" s="23">
        <v>21</v>
      </c>
      <c r="E26" s="23">
        <f>27-D26</f>
        <v>6</v>
      </c>
      <c r="F26" s="23">
        <v>113</v>
      </c>
      <c r="G26" s="19">
        <v>15</v>
      </c>
      <c r="H26" s="19">
        <f>18-G26</f>
        <v>3</v>
      </c>
      <c r="I26" s="19">
        <v>127</v>
      </c>
      <c r="J26" s="19">
        <v>12</v>
      </c>
      <c r="K26" s="19">
        <f>15-J26</f>
        <v>3</v>
      </c>
      <c r="L26" s="19">
        <v>70</v>
      </c>
      <c r="M26" s="60"/>
      <c r="N26" s="60"/>
      <c r="O26" s="60"/>
      <c r="P26" s="9">
        <f t="shared" si="3"/>
        <v>12</v>
      </c>
      <c r="Q26" s="9">
        <f t="shared" si="4"/>
        <v>310</v>
      </c>
    </row>
    <row r="27" spans="1:17" ht="17.25" x14ac:dyDescent="0.3">
      <c r="A27" s="6">
        <v>24</v>
      </c>
      <c r="B27" s="7" t="s">
        <v>495</v>
      </c>
      <c r="C27" s="22" t="s">
        <v>496</v>
      </c>
      <c r="D27" s="64"/>
      <c r="E27" s="64"/>
      <c r="F27" s="64"/>
      <c r="G27" s="64"/>
      <c r="H27" s="64"/>
      <c r="I27" s="64"/>
      <c r="J27" s="64"/>
      <c r="K27" s="64"/>
      <c r="L27" s="64"/>
      <c r="M27" s="27">
        <v>4</v>
      </c>
      <c r="N27" s="19">
        <f>15-M27</f>
        <v>11</v>
      </c>
      <c r="O27" s="27">
        <v>25</v>
      </c>
      <c r="P27" s="9">
        <f t="shared" si="3"/>
        <v>11</v>
      </c>
      <c r="Q27" s="9">
        <f t="shared" si="4"/>
        <v>25</v>
      </c>
    </row>
    <row r="28" spans="1:17" ht="17.25" x14ac:dyDescent="0.3">
      <c r="A28" s="63">
        <v>25</v>
      </c>
      <c r="B28" s="7" t="s">
        <v>377</v>
      </c>
      <c r="C28" s="3" t="s">
        <v>378</v>
      </c>
      <c r="D28" s="23">
        <v>25</v>
      </c>
      <c r="E28" s="23">
        <f>27-D28</f>
        <v>2</v>
      </c>
      <c r="F28" s="23">
        <v>135</v>
      </c>
      <c r="G28" s="19">
        <v>16</v>
      </c>
      <c r="H28" s="19">
        <f>18-G28</f>
        <v>2</v>
      </c>
      <c r="I28" s="19">
        <v>128</v>
      </c>
      <c r="J28" s="19">
        <v>11</v>
      </c>
      <c r="K28" s="19">
        <f>15-J28</f>
        <v>4</v>
      </c>
      <c r="L28" s="19">
        <v>68</v>
      </c>
      <c r="M28" s="19">
        <v>14</v>
      </c>
      <c r="N28" s="19">
        <f>15-M28</f>
        <v>1</v>
      </c>
      <c r="O28" s="19">
        <v>90</v>
      </c>
      <c r="P28" s="9">
        <f t="shared" si="3"/>
        <v>9</v>
      </c>
      <c r="Q28" s="9">
        <f t="shared" si="4"/>
        <v>421</v>
      </c>
    </row>
    <row r="29" spans="1:17" ht="17.25" x14ac:dyDescent="0.3">
      <c r="A29" s="6">
        <v>26</v>
      </c>
      <c r="B29" s="7" t="s">
        <v>484</v>
      </c>
      <c r="C29" s="3" t="s">
        <v>97</v>
      </c>
      <c r="D29" s="60"/>
      <c r="E29" s="60"/>
      <c r="F29" s="60"/>
      <c r="G29" s="19">
        <v>10</v>
      </c>
      <c r="H29" s="19">
        <f>18-G29</f>
        <v>8</v>
      </c>
      <c r="I29" s="19">
        <v>78</v>
      </c>
      <c r="J29" s="60"/>
      <c r="K29" s="60"/>
      <c r="L29" s="60"/>
      <c r="M29" s="60"/>
      <c r="N29" s="60"/>
      <c r="O29" s="60"/>
      <c r="P29" s="9">
        <f t="shared" si="3"/>
        <v>8</v>
      </c>
      <c r="Q29" s="9">
        <f t="shared" si="4"/>
        <v>78</v>
      </c>
    </row>
    <row r="30" spans="1:17" ht="17.25" x14ac:dyDescent="0.3">
      <c r="A30" s="63">
        <v>27</v>
      </c>
      <c r="B30" s="7" t="s">
        <v>249</v>
      </c>
      <c r="C30" s="22" t="s">
        <v>307</v>
      </c>
      <c r="D30" s="27">
        <v>19</v>
      </c>
      <c r="E30" s="23">
        <f>27-D30</f>
        <v>8</v>
      </c>
      <c r="F30" s="27">
        <v>94</v>
      </c>
      <c r="G30" s="64"/>
      <c r="H30" s="60"/>
      <c r="I30" s="64"/>
      <c r="J30" s="64"/>
      <c r="K30" s="60"/>
      <c r="L30" s="64"/>
      <c r="M30" s="64"/>
      <c r="N30" s="60"/>
      <c r="O30" s="64"/>
      <c r="P30" s="9">
        <f t="shared" si="3"/>
        <v>8</v>
      </c>
      <c r="Q30" s="9">
        <f t="shared" si="4"/>
        <v>94</v>
      </c>
    </row>
    <row r="31" spans="1:17" ht="17.25" x14ac:dyDescent="0.3">
      <c r="A31" s="6">
        <v>28</v>
      </c>
      <c r="B31" s="7" t="s">
        <v>379</v>
      </c>
      <c r="C31" s="3" t="s">
        <v>380</v>
      </c>
      <c r="D31" s="23">
        <v>26</v>
      </c>
      <c r="E31" s="23">
        <f>27-D31</f>
        <v>1</v>
      </c>
      <c r="F31" s="23">
        <v>162</v>
      </c>
      <c r="G31" s="19">
        <v>17</v>
      </c>
      <c r="H31" s="19">
        <f>18-G31</f>
        <v>1</v>
      </c>
      <c r="I31" s="19">
        <v>150</v>
      </c>
      <c r="J31" s="19">
        <v>14</v>
      </c>
      <c r="K31" s="19">
        <f>15-J31</f>
        <v>1</v>
      </c>
      <c r="L31" s="19">
        <v>91</v>
      </c>
      <c r="M31" s="19">
        <v>13</v>
      </c>
      <c r="N31" s="19">
        <f>15-M31</f>
        <v>2</v>
      </c>
      <c r="O31" s="19">
        <v>80</v>
      </c>
      <c r="P31" s="9">
        <f t="shared" si="3"/>
        <v>5</v>
      </c>
      <c r="Q31" s="9">
        <f t="shared" si="4"/>
        <v>483</v>
      </c>
    </row>
    <row r="32" spans="1:17" ht="17.25" x14ac:dyDescent="0.3">
      <c r="A32" s="63">
        <v>29</v>
      </c>
      <c r="B32" s="7" t="s">
        <v>485</v>
      </c>
      <c r="C32" s="3" t="s">
        <v>486</v>
      </c>
      <c r="D32" s="60"/>
      <c r="E32" s="60"/>
      <c r="F32" s="60"/>
      <c r="G32" s="19">
        <v>14</v>
      </c>
      <c r="H32" s="19">
        <f>18-G32</f>
        <v>4</v>
      </c>
      <c r="I32" s="19">
        <v>100</v>
      </c>
      <c r="J32" s="60"/>
      <c r="K32" s="60"/>
      <c r="L32" s="60"/>
      <c r="M32" s="60"/>
      <c r="N32" s="60"/>
      <c r="O32" s="60"/>
      <c r="P32" s="9">
        <f t="shared" si="3"/>
        <v>4</v>
      </c>
      <c r="Q32" s="9">
        <f t="shared" si="4"/>
        <v>100</v>
      </c>
    </row>
    <row r="33" spans="1:17" ht="17.25" x14ac:dyDescent="0.3">
      <c r="A33" s="6">
        <v>30</v>
      </c>
      <c r="B33" s="7" t="s">
        <v>374</v>
      </c>
      <c r="C33" s="3" t="s">
        <v>375</v>
      </c>
      <c r="D33" s="23">
        <v>23</v>
      </c>
      <c r="E33" s="23">
        <f>27-D33</f>
        <v>4</v>
      </c>
      <c r="F33" s="23">
        <v>120</v>
      </c>
      <c r="G33" s="60"/>
      <c r="H33" s="60"/>
      <c r="I33" s="60"/>
      <c r="J33" s="60"/>
      <c r="K33" s="60"/>
      <c r="L33" s="60"/>
      <c r="M33" s="60"/>
      <c r="N33" s="60"/>
      <c r="O33" s="60"/>
      <c r="P33" s="9">
        <f t="shared" si="3"/>
        <v>4</v>
      </c>
      <c r="Q33" s="9">
        <f t="shared" si="4"/>
        <v>120</v>
      </c>
    </row>
    <row r="34" spans="1:17" ht="17.25" x14ac:dyDescent="0.3">
      <c r="A34" s="63">
        <v>31</v>
      </c>
      <c r="B34" s="7" t="s">
        <v>462</v>
      </c>
      <c r="C34" s="3" t="s">
        <v>497</v>
      </c>
      <c r="D34" s="60"/>
      <c r="E34" s="60"/>
      <c r="F34" s="60"/>
      <c r="G34" s="60"/>
      <c r="H34" s="60"/>
      <c r="I34" s="60"/>
      <c r="J34" s="19">
        <v>13</v>
      </c>
      <c r="K34" s="19">
        <f>15-J34</f>
        <v>2</v>
      </c>
      <c r="L34" s="19">
        <v>88</v>
      </c>
      <c r="M34" s="60"/>
      <c r="N34" s="60"/>
      <c r="O34" s="60"/>
      <c r="P34" s="9">
        <f t="shared" si="3"/>
        <v>2</v>
      </c>
      <c r="Q34" s="9">
        <f t="shared" si="4"/>
        <v>88</v>
      </c>
    </row>
    <row r="35" spans="1:17" ht="17.25" x14ac:dyDescent="0.3">
      <c r="A35" s="1" t="s">
        <v>66</v>
      </c>
      <c r="B35" s="16"/>
      <c r="C35" s="17"/>
      <c r="D35" s="18"/>
      <c r="E35" s="18"/>
      <c r="F35" s="18"/>
      <c r="G35" s="32"/>
      <c r="H35" s="32"/>
      <c r="I35" s="32"/>
      <c r="J35" s="32"/>
      <c r="K35" s="32"/>
      <c r="L35" s="32"/>
      <c r="M35" s="32"/>
      <c r="N35" s="32"/>
      <c r="O35" s="32"/>
      <c r="P35" s="18"/>
      <c r="Q35" s="18"/>
    </row>
    <row r="36" spans="1:17" ht="17.25" x14ac:dyDescent="0.3">
      <c r="A36" s="73" t="s">
        <v>3</v>
      </c>
      <c r="B36" s="74" t="s">
        <v>0</v>
      </c>
      <c r="C36" s="74" t="s">
        <v>1</v>
      </c>
      <c r="D36" s="89" t="s">
        <v>256</v>
      </c>
      <c r="E36" s="89"/>
      <c r="F36" s="89"/>
      <c r="G36" s="83" t="s">
        <v>445</v>
      </c>
      <c r="H36" s="84"/>
      <c r="I36" s="85"/>
      <c r="J36" s="83" t="s">
        <v>446</v>
      </c>
      <c r="K36" s="84"/>
      <c r="L36" s="85"/>
      <c r="M36" s="83" t="s">
        <v>447</v>
      </c>
      <c r="N36" s="84"/>
      <c r="O36" s="85"/>
      <c r="P36" s="82" t="s">
        <v>40</v>
      </c>
      <c r="Q36" s="82" t="s">
        <v>41</v>
      </c>
    </row>
    <row r="37" spans="1:17" ht="17.25" x14ac:dyDescent="0.3">
      <c r="A37" s="73"/>
      <c r="B37" s="74"/>
      <c r="C37" s="74"/>
      <c r="D37" s="34" t="s">
        <v>3</v>
      </c>
      <c r="E37" s="34" t="s">
        <v>40</v>
      </c>
      <c r="F37" s="34" t="s">
        <v>41</v>
      </c>
      <c r="G37" s="55" t="s">
        <v>437</v>
      </c>
      <c r="H37" s="55" t="s">
        <v>438</v>
      </c>
      <c r="I37" s="55" t="s">
        <v>439</v>
      </c>
      <c r="J37" s="55" t="s">
        <v>3</v>
      </c>
      <c r="K37" s="55" t="s">
        <v>40</v>
      </c>
      <c r="L37" s="55" t="s">
        <v>41</v>
      </c>
      <c r="M37" s="55" t="s">
        <v>3</v>
      </c>
      <c r="N37" s="55" t="s">
        <v>40</v>
      </c>
      <c r="O37" s="55" t="s">
        <v>41</v>
      </c>
      <c r="P37" s="82"/>
      <c r="Q37" s="82"/>
    </row>
    <row r="38" spans="1:17" ht="17.25" x14ac:dyDescent="0.3">
      <c r="A38" s="63">
        <v>1</v>
      </c>
      <c r="B38" s="47" t="s">
        <v>68</v>
      </c>
      <c r="C38" s="7" t="s">
        <v>89</v>
      </c>
      <c r="D38" s="23">
        <v>1</v>
      </c>
      <c r="E38" s="23">
        <f t="shared" ref="E38:E54" si="6">26-D38</f>
        <v>25</v>
      </c>
      <c r="F38" s="23">
        <v>8</v>
      </c>
      <c r="G38" s="19">
        <v>1</v>
      </c>
      <c r="H38" s="19">
        <f t="shared" ref="H38:H46" si="7">25-G38</f>
        <v>24</v>
      </c>
      <c r="I38" s="19">
        <v>12</v>
      </c>
      <c r="J38" s="60"/>
      <c r="K38" s="60"/>
      <c r="L38" s="60"/>
      <c r="M38" s="66">
        <v>1</v>
      </c>
      <c r="N38" s="66">
        <f>17-M38</f>
        <v>16</v>
      </c>
      <c r="O38" s="66">
        <v>12</v>
      </c>
      <c r="P38" s="9">
        <f t="shared" ref="P38:P70" si="8">E38+H38+K38+N38</f>
        <v>65</v>
      </c>
      <c r="Q38" s="9">
        <f t="shared" ref="Q38:Q70" si="9">F38+I38+L38+O38</f>
        <v>32</v>
      </c>
    </row>
    <row r="39" spans="1:17" ht="17.25" x14ac:dyDescent="0.3">
      <c r="A39" s="63">
        <v>2</v>
      </c>
      <c r="B39" s="7" t="s">
        <v>72</v>
      </c>
      <c r="C39" s="3" t="s">
        <v>93</v>
      </c>
      <c r="D39" s="23">
        <v>5</v>
      </c>
      <c r="E39" s="23">
        <f t="shared" si="6"/>
        <v>21</v>
      </c>
      <c r="F39" s="23">
        <v>39</v>
      </c>
      <c r="G39" s="19">
        <v>4</v>
      </c>
      <c r="H39" s="19">
        <f t="shared" si="7"/>
        <v>21</v>
      </c>
      <c r="I39" s="19">
        <v>44</v>
      </c>
      <c r="J39" s="19">
        <v>2</v>
      </c>
      <c r="K39" s="19">
        <f>12-J39</f>
        <v>10</v>
      </c>
      <c r="L39" s="19">
        <v>13</v>
      </c>
      <c r="M39" s="19">
        <v>5</v>
      </c>
      <c r="N39" s="19">
        <f>17-M39</f>
        <v>12</v>
      </c>
      <c r="O39" s="19">
        <v>13</v>
      </c>
      <c r="P39" s="9">
        <f t="shared" si="8"/>
        <v>64</v>
      </c>
      <c r="Q39" s="9">
        <f t="shared" si="9"/>
        <v>109</v>
      </c>
    </row>
    <row r="40" spans="1:17" ht="17.25" x14ac:dyDescent="0.3">
      <c r="A40" s="63">
        <v>3</v>
      </c>
      <c r="B40" s="47" t="s">
        <v>70</v>
      </c>
      <c r="C40" s="7" t="s">
        <v>91</v>
      </c>
      <c r="D40" s="23">
        <v>2</v>
      </c>
      <c r="E40" s="23">
        <f t="shared" si="6"/>
        <v>24</v>
      </c>
      <c r="F40" s="23">
        <v>26</v>
      </c>
      <c r="G40" s="19">
        <v>3</v>
      </c>
      <c r="H40" s="19">
        <f t="shared" si="7"/>
        <v>22</v>
      </c>
      <c r="I40" s="19">
        <v>37</v>
      </c>
      <c r="J40" s="60"/>
      <c r="K40" s="60"/>
      <c r="L40" s="60"/>
      <c r="M40" s="66">
        <v>3</v>
      </c>
      <c r="N40" s="66">
        <f>17-M40</f>
        <v>14</v>
      </c>
      <c r="O40" s="66">
        <v>37</v>
      </c>
      <c r="P40" s="9">
        <f t="shared" si="8"/>
        <v>60</v>
      </c>
      <c r="Q40" s="9">
        <f t="shared" si="9"/>
        <v>100</v>
      </c>
    </row>
    <row r="41" spans="1:17" ht="17.25" x14ac:dyDescent="0.3">
      <c r="A41" s="63">
        <v>4</v>
      </c>
      <c r="B41" s="7" t="s">
        <v>77</v>
      </c>
      <c r="C41" s="3" t="s">
        <v>310</v>
      </c>
      <c r="D41" s="23">
        <v>9</v>
      </c>
      <c r="E41" s="23">
        <f t="shared" si="6"/>
        <v>17</v>
      </c>
      <c r="F41" s="23">
        <v>60</v>
      </c>
      <c r="G41" s="19">
        <v>8</v>
      </c>
      <c r="H41" s="19">
        <f t="shared" si="7"/>
        <v>17</v>
      </c>
      <c r="I41" s="19">
        <v>58</v>
      </c>
      <c r="J41" s="19">
        <v>1</v>
      </c>
      <c r="K41" s="19">
        <f>12-J41</f>
        <v>11</v>
      </c>
      <c r="L41" s="19">
        <v>10</v>
      </c>
      <c r="M41" s="19">
        <v>9</v>
      </c>
      <c r="N41" s="19">
        <f>17-M41</f>
        <v>8</v>
      </c>
      <c r="O41" s="19">
        <v>28</v>
      </c>
      <c r="P41" s="9">
        <f t="shared" si="8"/>
        <v>53</v>
      </c>
      <c r="Q41" s="9">
        <f t="shared" si="9"/>
        <v>156</v>
      </c>
    </row>
    <row r="42" spans="1:17" ht="17.25" x14ac:dyDescent="0.3">
      <c r="A42" s="63">
        <v>5</v>
      </c>
      <c r="B42" s="7" t="s">
        <v>74</v>
      </c>
      <c r="C42" s="3" t="s">
        <v>95</v>
      </c>
      <c r="D42" s="23">
        <v>3</v>
      </c>
      <c r="E42" s="23">
        <f t="shared" si="6"/>
        <v>23</v>
      </c>
      <c r="F42" s="23">
        <v>32</v>
      </c>
      <c r="G42" s="19">
        <v>2</v>
      </c>
      <c r="H42" s="19">
        <f t="shared" si="7"/>
        <v>23</v>
      </c>
      <c r="I42" s="19">
        <v>30</v>
      </c>
      <c r="J42" s="60"/>
      <c r="K42" s="60"/>
      <c r="L42" s="60"/>
      <c r="M42" s="60"/>
      <c r="N42" s="60"/>
      <c r="O42" s="60"/>
      <c r="P42" s="9">
        <f t="shared" si="8"/>
        <v>46</v>
      </c>
      <c r="Q42" s="9">
        <f t="shared" si="9"/>
        <v>62</v>
      </c>
    </row>
    <row r="43" spans="1:17" ht="17.25" x14ac:dyDescent="0.3">
      <c r="A43" s="63">
        <v>6</v>
      </c>
      <c r="B43" s="7" t="s">
        <v>69</v>
      </c>
      <c r="C43" s="3" t="s">
        <v>90</v>
      </c>
      <c r="D43" s="23">
        <v>6</v>
      </c>
      <c r="E43" s="23">
        <f t="shared" si="6"/>
        <v>20</v>
      </c>
      <c r="F43" s="23">
        <v>41</v>
      </c>
      <c r="G43" s="19">
        <v>10</v>
      </c>
      <c r="H43" s="19">
        <f t="shared" si="7"/>
        <v>15</v>
      </c>
      <c r="I43" s="19">
        <v>79</v>
      </c>
      <c r="J43" s="60"/>
      <c r="K43" s="60"/>
      <c r="L43" s="60"/>
      <c r="M43" s="19">
        <v>8</v>
      </c>
      <c r="N43" s="19">
        <f>17-M43</f>
        <v>9</v>
      </c>
      <c r="O43" s="19">
        <v>24</v>
      </c>
      <c r="P43" s="9">
        <f t="shared" si="8"/>
        <v>44</v>
      </c>
      <c r="Q43" s="9">
        <f t="shared" si="9"/>
        <v>144</v>
      </c>
    </row>
    <row r="44" spans="1:17" ht="17.25" x14ac:dyDescent="0.3">
      <c r="A44" s="63">
        <v>7</v>
      </c>
      <c r="B44" s="7" t="s">
        <v>75</v>
      </c>
      <c r="C44" s="3" t="s">
        <v>309</v>
      </c>
      <c r="D44" s="23">
        <v>10</v>
      </c>
      <c r="E44" s="23">
        <f t="shared" si="6"/>
        <v>16</v>
      </c>
      <c r="F44" s="23">
        <v>63</v>
      </c>
      <c r="G44" s="19">
        <v>9</v>
      </c>
      <c r="H44" s="19">
        <f t="shared" si="7"/>
        <v>16</v>
      </c>
      <c r="I44" s="19">
        <v>67</v>
      </c>
      <c r="J44" s="60"/>
      <c r="K44" s="60"/>
      <c r="L44" s="60"/>
      <c r="M44" s="19">
        <v>6</v>
      </c>
      <c r="N44" s="19">
        <f>17-M44</f>
        <v>11</v>
      </c>
      <c r="O44" s="19">
        <v>17</v>
      </c>
      <c r="P44" s="9">
        <f t="shared" si="8"/>
        <v>43</v>
      </c>
      <c r="Q44" s="9">
        <f t="shared" si="9"/>
        <v>147</v>
      </c>
    </row>
    <row r="45" spans="1:17" ht="17.25" x14ac:dyDescent="0.3">
      <c r="A45" s="63">
        <v>8</v>
      </c>
      <c r="B45" s="7" t="s">
        <v>78</v>
      </c>
      <c r="C45" s="3" t="s">
        <v>311</v>
      </c>
      <c r="D45" s="23">
        <v>8</v>
      </c>
      <c r="E45" s="23">
        <f t="shared" si="6"/>
        <v>18</v>
      </c>
      <c r="F45" s="23">
        <v>47</v>
      </c>
      <c r="G45" s="19">
        <v>7</v>
      </c>
      <c r="H45" s="19">
        <f t="shared" si="7"/>
        <v>18</v>
      </c>
      <c r="I45" s="19">
        <v>52</v>
      </c>
      <c r="J45" s="60"/>
      <c r="K45" s="60"/>
      <c r="L45" s="60"/>
      <c r="M45" s="60"/>
      <c r="N45" s="60"/>
      <c r="O45" s="60"/>
      <c r="P45" s="9">
        <f t="shared" si="8"/>
        <v>36</v>
      </c>
      <c r="Q45" s="9">
        <f t="shared" si="9"/>
        <v>99</v>
      </c>
    </row>
    <row r="46" spans="1:17" ht="17.25" x14ac:dyDescent="0.3">
      <c r="A46" s="63">
        <v>9</v>
      </c>
      <c r="B46" s="7" t="s">
        <v>73</v>
      </c>
      <c r="C46" s="3" t="s">
        <v>94</v>
      </c>
      <c r="D46" s="23">
        <v>7</v>
      </c>
      <c r="E46" s="23">
        <f t="shared" si="6"/>
        <v>19</v>
      </c>
      <c r="F46" s="23">
        <v>42</v>
      </c>
      <c r="G46" s="19">
        <v>24</v>
      </c>
      <c r="H46" s="19">
        <f t="shared" si="7"/>
        <v>1</v>
      </c>
      <c r="I46" s="19">
        <v>200</v>
      </c>
      <c r="J46" s="19">
        <v>11</v>
      </c>
      <c r="K46" s="19">
        <f>12-J46</f>
        <v>1</v>
      </c>
      <c r="L46" s="19">
        <v>84</v>
      </c>
      <c r="M46" s="19">
        <v>4</v>
      </c>
      <c r="N46" s="19">
        <f>17-M46</f>
        <v>13</v>
      </c>
      <c r="O46" s="19">
        <v>13</v>
      </c>
      <c r="P46" s="9">
        <f t="shared" si="8"/>
        <v>34</v>
      </c>
      <c r="Q46" s="9">
        <f t="shared" si="9"/>
        <v>339</v>
      </c>
    </row>
    <row r="47" spans="1:17" ht="17.25" x14ac:dyDescent="0.3">
      <c r="A47" s="63">
        <v>10</v>
      </c>
      <c r="B47" s="7" t="s">
        <v>79</v>
      </c>
      <c r="C47" s="3" t="s">
        <v>98</v>
      </c>
      <c r="D47" s="23">
        <v>14</v>
      </c>
      <c r="E47" s="23">
        <f t="shared" si="6"/>
        <v>12</v>
      </c>
      <c r="F47" s="23">
        <v>90</v>
      </c>
      <c r="G47" s="60"/>
      <c r="H47" s="60"/>
      <c r="I47" s="60"/>
      <c r="J47" s="19">
        <v>3</v>
      </c>
      <c r="K47" s="19">
        <f>12-J47</f>
        <v>9</v>
      </c>
      <c r="L47" s="19">
        <v>23</v>
      </c>
      <c r="M47" s="19">
        <v>7</v>
      </c>
      <c r="N47" s="19">
        <f>17-M47</f>
        <v>10</v>
      </c>
      <c r="O47" s="19">
        <v>23</v>
      </c>
      <c r="P47" s="9">
        <f t="shared" si="8"/>
        <v>31</v>
      </c>
      <c r="Q47" s="9">
        <f t="shared" si="9"/>
        <v>136</v>
      </c>
    </row>
    <row r="48" spans="1:17" ht="17.25" x14ac:dyDescent="0.3">
      <c r="A48" s="63">
        <v>11</v>
      </c>
      <c r="B48" s="7" t="s">
        <v>83</v>
      </c>
      <c r="C48" s="3" t="s">
        <v>64</v>
      </c>
      <c r="D48" s="23">
        <v>11</v>
      </c>
      <c r="E48" s="23">
        <f t="shared" si="6"/>
        <v>15</v>
      </c>
      <c r="F48" s="23">
        <v>77</v>
      </c>
      <c r="G48" s="19">
        <v>11</v>
      </c>
      <c r="H48" s="19">
        <f t="shared" ref="H48:H53" si="10">25-G48</f>
        <v>14</v>
      </c>
      <c r="I48" s="19">
        <v>92</v>
      </c>
      <c r="J48" s="60"/>
      <c r="K48" s="60"/>
      <c r="L48" s="60"/>
      <c r="M48" s="60"/>
      <c r="N48" s="60"/>
      <c r="O48" s="60"/>
      <c r="P48" s="9">
        <f t="shared" si="8"/>
        <v>29</v>
      </c>
      <c r="Q48" s="9">
        <f t="shared" si="9"/>
        <v>169</v>
      </c>
    </row>
    <row r="49" spans="1:17" ht="17.25" x14ac:dyDescent="0.3">
      <c r="A49" s="63">
        <v>12</v>
      </c>
      <c r="B49" s="7" t="s">
        <v>381</v>
      </c>
      <c r="C49" s="22" t="s">
        <v>361</v>
      </c>
      <c r="D49" s="27">
        <v>16</v>
      </c>
      <c r="E49" s="23">
        <f t="shared" si="6"/>
        <v>10</v>
      </c>
      <c r="F49" s="27">
        <v>95</v>
      </c>
      <c r="G49" s="39">
        <v>12</v>
      </c>
      <c r="H49" s="19">
        <f t="shared" si="10"/>
        <v>13</v>
      </c>
      <c r="I49" s="39">
        <v>93</v>
      </c>
      <c r="J49" s="64"/>
      <c r="K49" s="60"/>
      <c r="L49" s="64"/>
      <c r="M49" s="39">
        <v>12</v>
      </c>
      <c r="N49" s="19">
        <f>17-M49</f>
        <v>5</v>
      </c>
      <c r="O49" s="39">
        <v>52</v>
      </c>
      <c r="P49" s="9">
        <f t="shared" si="8"/>
        <v>28</v>
      </c>
      <c r="Q49" s="9">
        <f t="shared" si="9"/>
        <v>240</v>
      </c>
    </row>
    <row r="50" spans="1:17" ht="17.25" x14ac:dyDescent="0.3">
      <c r="A50" s="63">
        <v>13</v>
      </c>
      <c r="B50" s="7" t="s">
        <v>80</v>
      </c>
      <c r="C50" s="3" t="s">
        <v>99</v>
      </c>
      <c r="D50" s="23">
        <v>12</v>
      </c>
      <c r="E50" s="23">
        <f t="shared" si="6"/>
        <v>14</v>
      </c>
      <c r="F50" s="23">
        <v>84</v>
      </c>
      <c r="G50" s="19">
        <v>13</v>
      </c>
      <c r="H50" s="19">
        <f t="shared" si="10"/>
        <v>12</v>
      </c>
      <c r="I50" s="19">
        <v>94</v>
      </c>
      <c r="J50" s="60"/>
      <c r="K50" s="60"/>
      <c r="L50" s="60"/>
      <c r="M50" s="60"/>
      <c r="N50" s="60"/>
      <c r="O50" s="60"/>
      <c r="P50" s="9">
        <f t="shared" si="8"/>
        <v>26</v>
      </c>
      <c r="Q50" s="9">
        <f t="shared" si="9"/>
        <v>178</v>
      </c>
    </row>
    <row r="51" spans="1:17" ht="17.25" x14ac:dyDescent="0.3">
      <c r="A51" s="63">
        <v>14</v>
      </c>
      <c r="B51" s="7" t="s">
        <v>87</v>
      </c>
      <c r="C51" s="3" t="s">
        <v>63</v>
      </c>
      <c r="D51" s="23">
        <v>18</v>
      </c>
      <c r="E51" s="23">
        <f t="shared" si="6"/>
        <v>8</v>
      </c>
      <c r="F51" s="23">
        <v>125</v>
      </c>
      <c r="G51" s="19">
        <v>15</v>
      </c>
      <c r="H51" s="19">
        <f t="shared" si="10"/>
        <v>10</v>
      </c>
      <c r="I51" s="19">
        <v>108</v>
      </c>
      <c r="J51" s="19">
        <v>6</v>
      </c>
      <c r="K51" s="19">
        <f>12-J51</f>
        <v>6</v>
      </c>
      <c r="L51" s="19">
        <v>40</v>
      </c>
      <c r="M51" s="19">
        <v>15</v>
      </c>
      <c r="N51" s="19">
        <f>17-M51</f>
        <v>2</v>
      </c>
      <c r="O51" s="19">
        <v>69</v>
      </c>
      <c r="P51" s="9">
        <f t="shared" si="8"/>
        <v>26</v>
      </c>
      <c r="Q51" s="9">
        <f t="shared" si="9"/>
        <v>342</v>
      </c>
    </row>
    <row r="52" spans="1:17" ht="17.25" x14ac:dyDescent="0.3">
      <c r="A52" s="63">
        <v>15</v>
      </c>
      <c r="B52" s="7" t="s">
        <v>384</v>
      </c>
      <c r="C52" s="22" t="s">
        <v>385</v>
      </c>
      <c r="D52" s="39">
        <v>24</v>
      </c>
      <c r="E52" s="19">
        <f t="shared" si="6"/>
        <v>2</v>
      </c>
      <c r="F52" s="39">
        <v>144</v>
      </c>
      <c r="G52" s="39">
        <v>2</v>
      </c>
      <c r="H52" s="19">
        <f t="shared" si="10"/>
        <v>23</v>
      </c>
      <c r="I52" s="39">
        <v>141</v>
      </c>
      <c r="J52" s="64"/>
      <c r="K52" s="60"/>
      <c r="L52" s="64"/>
      <c r="M52" s="64"/>
      <c r="N52" s="60"/>
      <c r="O52" s="64"/>
      <c r="P52" s="9">
        <f t="shared" si="8"/>
        <v>25</v>
      </c>
      <c r="Q52" s="9">
        <f t="shared" si="9"/>
        <v>285</v>
      </c>
    </row>
    <row r="53" spans="1:17" ht="17.25" x14ac:dyDescent="0.3">
      <c r="A53" s="63">
        <v>16</v>
      </c>
      <c r="B53" s="7" t="s">
        <v>81</v>
      </c>
      <c r="C53" s="3" t="s">
        <v>59</v>
      </c>
      <c r="D53" s="23">
        <v>13</v>
      </c>
      <c r="E53" s="23">
        <f t="shared" si="6"/>
        <v>13</v>
      </c>
      <c r="F53" s="23">
        <v>87</v>
      </c>
      <c r="G53" s="19">
        <v>14</v>
      </c>
      <c r="H53" s="19">
        <f t="shared" si="10"/>
        <v>11</v>
      </c>
      <c r="I53" s="19">
        <v>101</v>
      </c>
      <c r="J53" s="60"/>
      <c r="K53" s="60"/>
      <c r="L53" s="60"/>
      <c r="M53" s="60"/>
      <c r="N53" s="60"/>
      <c r="O53" s="60"/>
      <c r="P53" s="9">
        <f t="shared" si="8"/>
        <v>24</v>
      </c>
      <c r="Q53" s="9">
        <f t="shared" si="9"/>
        <v>188</v>
      </c>
    </row>
    <row r="54" spans="1:17" ht="17.25" x14ac:dyDescent="0.3">
      <c r="A54" s="63">
        <v>17</v>
      </c>
      <c r="B54" s="7" t="s">
        <v>71</v>
      </c>
      <c r="C54" s="3" t="s">
        <v>92</v>
      </c>
      <c r="D54" s="23">
        <v>4</v>
      </c>
      <c r="E54" s="23">
        <f t="shared" si="6"/>
        <v>22</v>
      </c>
      <c r="F54" s="23">
        <v>35</v>
      </c>
      <c r="G54" s="60"/>
      <c r="H54" s="60"/>
      <c r="I54" s="60"/>
      <c r="J54" s="60"/>
      <c r="K54" s="60"/>
      <c r="L54" s="60"/>
      <c r="M54" s="60"/>
      <c r="N54" s="60"/>
      <c r="O54" s="60"/>
      <c r="P54" s="9">
        <f t="shared" si="8"/>
        <v>22</v>
      </c>
      <c r="Q54" s="9">
        <f t="shared" si="9"/>
        <v>35</v>
      </c>
    </row>
    <row r="55" spans="1:17" ht="17.25" x14ac:dyDescent="0.3">
      <c r="A55" s="63">
        <v>18</v>
      </c>
      <c r="B55" s="7" t="s">
        <v>76</v>
      </c>
      <c r="C55" s="3" t="s">
        <v>96</v>
      </c>
      <c r="D55" s="60"/>
      <c r="E55" s="60"/>
      <c r="F55" s="60"/>
      <c r="G55" s="19">
        <v>5</v>
      </c>
      <c r="H55" s="19">
        <f>25-G55</f>
        <v>20</v>
      </c>
      <c r="I55" s="19">
        <v>48</v>
      </c>
      <c r="J55" s="60"/>
      <c r="K55" s="60"/>
      <c r="L55" s="60"/>
      <c r="M55" s="60"/>
      <c r="N55" s="60"/>
      <c r="O55" s="60"/>
      <c r="P55" s="9">
        <f t="shared" si="8"/>
        <v>20</v>
      </c>
      <c r="Q55" s="9">
        <f t="shared" si="9"/>
        <v>48</v>
      </c>
    </row>
    <row r="56" spans="1:17" ht="17.25" x14ac:dyDescent="0.3">
      <c r="A56" s="63">
        <v>19</v>
      </c>
      <c r="B56" s="7" t="s">
        <v>84</v>
      </c>
      <c r="C56" s="3" t="s">
        <v>312</v>
      </c>
      <c r="D56" s="23">
        <v>15</v>
      </c>
      <c r="E56" s="23">
        <f>26-D56</f>
        <v>11</v>
      </c>
      <c r="F56" s="23">
        <v>91</v>
      </c>
      <c r="G56" s="60"/>
      <c r="H56" s="60"/>
      <c r="I56" s="60"/>
      <c r="J56" s="60"/>
      <c r="K56" s="60"/>
      <c r="L56" s="60"/>
      <c r="M56" s="19">
        <v>10</v>
      </c>
      <c r="N56" s="19">
        <f>17-M56</f>
        <v>7</v>
      </c>
      <c r="O56" s="19">
        <v>36</v>
      </c>
      <c r="P56" s="9">
        <f t="shared" si="8"/>
        <v>18</v>
      </c>
      <c r="Q56" s="9">
        <f t="shared" si="9"/>
        <v>127</v>
      </c>
    </row>
    <row r="57" spans="1:17" ht="17.25" x14ac:dyDescent="0.3">
      <c r="A57" s="63">
        <v>20</v>
      </c>
      <c r="B57" s="7" t="s">
        <v>487</v>
      </c>
      <c r="C57" s="22" t="s">
        <v>488</v>
      </c>
      <c r="D57" s="65"/>
      <c r="E57" s="65"/>
      <c r="F57" s="65"/>
      <c r="G57" s="22">
        <v>16</v>
      </c>
      <c r="H57" s="19">
        <f>25-G57</f>
        <v>9</v>
      </c>
      <c r="I57" s="22">
        <v>118</v>
      </c>
      <c r="J57" s="22">
        <v>4</v>
      </c>
      <c r="K57" s="19">
        <f>12-J57</f>
        <v>8</v>
      </c>
      <c r="L57" s="22">
        <v>29</v>
      </c>
      <c r="M57" s="22">
        <v>16</v>
      </c>
      <c r="N57" s="19">
        <f>17-M57</f>
        <v>1</v>
      </c>
      <c r="O57" s="22">
        <v>74</v>
      </c>
      <c r="P57" s="9">
        <f t="shared" si="8"/>
        <v>18</v>
      </c>
      <c r="Q57" s="9">
        <f t="shared" si="9"/>
        <v>221</v>
      </c>
    </row>
    <row r="58" spans="1:17" ht="17.25" x14ac:dyDescent="0.3">
      <c r="A58" s="63">
        <v>21</v>
      </c>
      <c r="B58" s="7" t="s">
        <v>86</v>
      </c>
      <c r="C58" s="3" t="s">
        <v>313</v>
      </c>
      <c r="D58" s="23">
        <v>20</v>
      </c>
      <c r="E58" s="23">
        <f>26-D58</f>
        <v>6</v>
      </c>
      <c r="F58" s="23">
        <v>127</v>
      </c>
      <c r="G58" s="19">
        <v>17</v>
      </c>
      <c r="H58" s="19">
        <f>25-G58</f>
        <v>8</v>
      </c>
      <c r="I58" s="19">
        <v>122</v>
      </c>
      <c r="J58" s="19">
        <v>8</v>
      </c>
      <c r="K58" s="19">
        <f>12-J58</f>
        <v>4</v>
      </c>
      <c r="L58" s="19">
        <v>47</v>
      </c>
      <c r="M58" s="60"/>
      <c r="N58" s="60"/>
      <c r="O58" s="60"/>
      <c r="P58" s="9">
        <f t="shared" si="8"/>
        <v>18</v>
      </c>
      <c r="Q58" s="9">
        <f t="shared" si="9"/>
        <v>296</v>
      </c>
    </row>
    <row r="59" spans="1:17" ht="17.25" x14ac:dyDescent="0.3">
      <c r="A59" s="63">
        <v>22</v>
      </c>
      <c r="B59" s="7" t="s">
        <v>85</v>
      </c>
      <c r="C59" s="3" t="s">
        <v>314</v>
      </c>
      <c r="D59" s="23">
        <v>17</v>
      </c>
      <c r="E59" s="23">
        <f>26-D59</f>
        <v>9</v>
      </c>
      <c r="F59" s="23">
        <v>125</v>
      </c>
      <c r="G59" s="60"/>
      <c r="H59" s="60"/>
      <c r="I59" s="60"/>
      <c r="J59" s="60"/>
      <c r="K59" s="60"/>
      <c r="L59" s="60"/>
      <c r="M59" s="19">
        <v>11</v>
      </c>
      <c r="N59" s="19">
        <f>17-M59</f>
        <v>6</v>
      </c>
      <c r="O59" s="19">
        <v>45</v>
      </c>
      <c r="P59" s="9">
        <f t="shared" si="8"/>
        <v>15</v>
      </c>
      <c r="Q59" s="9">
        <f t="shared" si="9"/>
        <v>170</v>
      </c>
    </row>
    <row r="60" spans="1:17" ht="17.25" x14ac:dyDescent="0.3">
      <c r="A60" s="63">
        <v>23</v>
      </c>
      <c r="B60" s="7" t="s">
        <v>489</v>
      </c>
      <c r="C60" s="22" t="s">
        <v>492</v>
      </c>
      <c r="D60" s="65"/>
      <c r="E60" s="65"/>
      <c r="F60" s="65"/>
      <c r="G60" s="22">
        <v>19</v>
      </c>
      <c r="H60" s="19">
        <f>25-G60</f>
        <v>6</v>
      </c>
      <c r="I60" s="22">
        <v>126</v>
      </c>
      <c r="J60" s="22">
        <v>5</v>
      </c>
      <c r="K60" s="19">
        <f>12-J60</f>
        <v>7</v>
      </c>
      <c r="L60" s="22">
        <v>34</v>
      </c>
      <c r="M60" s="65"/>
      <c r="N60" s="60"/>
      <c r="O60" s="65"/>
      <c r="P60" s="9">
        <f t="shared" si="8"/>
        <v>13</v>
      </c>
      <c r="Q60" s="9">
        <f t="shared" si="9"/>
        <v>160</v>
      </c>
    </row>
    <row r="61" spans="1:17" ht="17.25" x14ac:dyDescent="0.3">
      <c r="A61" s="63">
        <v>24</v>
      </c>
      <c r="B61" s="7" t="s">
        <v>383</v>
      </c>
      <c r="C61" s="22" t="s">
        <v>361</v>
      </c>
      <c r="D61" s="27">
        <v>22</v>
      </c>
      <c r="E61" s="23">
        <f>26-D61</f>
        <v>4</v>
      </c>
      <c r="F61" s="27">
        <v>133</v>
      </c>
      <c r="G61" s="39">
        <v>20</v>
      </c>
      <c r="H61" s="19">
        <f>25-G61</f>
        <v>5</v>
      </c>
      <c r="I61" s="39">
        <v>127</v>
      </c>
      <c r="J61" s="64"/>
      <c r="K61" s="60"/>
      <c r="L61" s="64"/>
      <c r="M61" s="64"/>
      <c r="N61" s="60"/>
      <c r="O61" s="64"/>
      <c r="P61" s="9">
        <f t="shared" si="8"/>
        <v>9</v>
      </c>
      <c r="Q61" s="9">
        <f t="shared" si="9"/>
        <v>260</v>
      </c>
    </row>
    <row r="62" spans="1:17" ht="17.25" x14ac:dyDescent="0.3">
      <c r="A62" s="63">
        <v>25</v>
      </c>
      <c r="B62" s="7" t="s">
        <v>490</v>
      </c>
      <c r="C62" s="22" t="s">
        <v>491</v>
      </c>
      <c r="D62" s="65"/>
      <c r="E62" s="65"/>
      <c r="F62" s="65"/>
      <c r="G62" s="22">
        <v>18</v>
      </c>
      <c r="H62" s="19">
        <f>25-G62</f>
        <v>7</v>
      </c>
      <c r="I62" s="22">
        <v>123</v>
      </c>
      <c r="J62" s="65"/>
      <c r="K62" s="60"/>
      <c r="L62" s="65"/>
      <c r="M62" s="65"/>
      <c r="N62" s="60"/>
      <c r="O62" s="65"/>
      <c r="P62" s="9">
        <f t="shared" si="8"/>
        <v>7</v>
      </c>
      <c r="Q62" s="9">
        <f t="shared" si="9"/>
        <v>123</v>
      </c>
    </row>
    <row r="63" spans="1:17" ht="17.25" x14ac:dyDescent="0.3">
      <c r="A63" s="63">
        <v>26</v>
      </c>
      <c r="B63" s="7" t="s">
        <v>382</v>
      </c>
      <c r="C63" s="22" t="s">
        <v>380</v>
      </c>
      <c r="D63" s="27">
        <v>19</v>
      </c>
      <c r="E63" s="23">
        <f>26-D63</f>
        <v>7</v>
      </c>
      <c r="F63" s="27">
        <v>127</v>
      </c>
      <c r="G63" s="64"/>
      <c r="H63" s="60"/>
      <c r="I63" s="64"/>
      <c r="J63" s="64"/>
      <c r="K63" s="60"/>
      <c r="L63" s="64"/>
      <c r="M63" s="64"/>
      <c r="N63" s="60"/>
      <c r="O63" s="64"/>
      <c r="P63" s="9">
        <f t="shared" si="8"/>
        <v>7</v>
      </c>
      <c r="Q63" s="9">
        <f t="shared" si="9"/>
        <v>127</v>
      </c>
    </row>
    <row r="64" spans="1:17" ht="17.25" x14ac:dyDescent="0.3">
      <c r="A64" s="63">
        <v>27</v>
      </c>
      <c r="B64" s="7" t="s">
        <v>88</v>
      </c>
      <c r="C64" s="3" t="s">
        <v>101</v>
      </c>
      <c r="D64" s="60"/>
      <c r="E64" s="60"/>
      <c r="F64" s="60"/>
      <c r="G64" s="60"/>
      <c r="H64" s="60"/>
      <c r="I64" s="60"/>
      <c r="J64" s="19">
        <v>9</v>
      </c>
      <c r="K64" s="19">
        <f>12-J64</f>
        <v>3</v>
      </c>
      <c r="L64" s="19">
        <v>53</v>
      </c>
      <c r="M64" s="19">
        <v>14</v>
      </c>
      <c r="N64" s="19">
        <f>17-M64</f>
        <v>3</v>
      </c>
      <c r="O64" s="19">
        <v>65</v>
      </c>
      <c r="P64" s="9">
        <f t="shared" si="8"/>
        <v>6</v>
      </c>
      <c r="Q64" s="9">
        <f t="shared" si="9"/>
        <v>118</v>
      </c>
    </row>
    <row r="65" spans="1:17" ht="17.25" x14ac:dyDescent="0.3">
      <c r="A65" s="63">
        <v>28</v>
      </c>
      <c r="B65" s="7" t="s">
        <v>443</v>
      </c>
      <c r="C65" s="22" t="s">
        <v>444</v>
      </c>
      <c r="D65" s="64"/>
      <c r="E65" s="64"/>
      <c r="F65" s="64"/>
      <c r="G65" s="64"/>
      <c r="H65" s="60"/>
      <c r="I65" s="64"/>
      <c r="J65" s="39">
        <v>7</v>
      </c>
      <c r="K65" s="19">
        <f>12-J65</f>
        <v>5</v>
      </c>
      <c r="L65" s="39">
        <v>45</v>
      </c>
      <c r="M65" s="64"/>
      <c r="N65" s="60"/>
      <c r="O65" s="64"/>
      <c r="P65" s="9">
        <f t="shared" si="8"/>
        <v>5</v>
      </c>
      <c r="Q65" s="9">
        <f t="shared" si="9"/>
        <v>45</v>
      </c>
    </row>
    <row r="66" spans="1:17" ht="17.25" x14ac:dyDescent="0.3">
      <c r="A66" s="63">
        <v>29</v>
      </c>
      <c r="B66" s="7" t="s">
        <v>230</v>
      </c>
      <c r="C66" s="22" t="s">
        <v>315</v>
      </c>
      <c r="D66" s="27">
        <v>21</v>
      </c>
      <c r="E66" s="23">
        <f>26-D66</f>
        <v>5</v>
      </c>
      <c r="F66" s="27">
        <v>132</v>
      </c>
      <c r="G66" s="64"/>
      <c r="H66" s="60"/>
      <c r="I66" s="64"/>
      <c r="J66" s="64"/>
      <c r="K66" s="60"/>
      <c r="L66" s="64"/>
      <c r="M66" s="64"/>
      <c r="N66" s="60"/>
      <c r="O66" s="64"/>
      <c r="P66" s="9">
        <f t="shared" si="8"/>
        <v>5</v>
      </c>
      <c r="Q66" s="9">
        <f t="shared" si="9"/>
        <v>132</v>
      </c>
    </row>
    <row r="67" spans="1:17" ht="17.25" x14ac:dyDescent="0.3">
      <c r="A67" s="63">
        <v>30</v>
      </c>
      <c r="B67" s="7" t="s">
        <v>82</v>
      </c>
      <c r="C67" s="3" t="s">
        <v>64</v>
      </c>
      <c r="D67" s="23">
        <v>23</v>
      </c>
      <c r="E67" s="23">
        <f>26-D67</f>
        <v>3</v>
      </c>
      <c r="F67" s="23">
        <v>135</v>
      </c>
      <c r="G67" s="60"/>
      <c r="H67" s="60"/>
      <c r="I67" s="60"/>
      <c r="J67" s="60"/>
      <c r="K67" s="60"/>
      <c r="L67" s="60"/>
      <c r="M67" s="60"/>
      <c r="N67" s="60"/>
      <c r="O67" s="60"/>
      <c r="P67" s="9">
        <f t="shared" si="8"/>
        <v>3</v>
      </c>
      <c r="Q67" s="9">
        <f t="shared" si="9"/>
        <v>135</v>
      </c>
    </row>
    <row r="68" spans="1:17" ht="17.25" x14ac:dyDescent="0.3">
      <c r="A68" s="63">
        <v>31</v>
      </c>
      <c r="B68" s="7" t="s">
        <v>493</v>
      </c>
      <c r="C68" s="22" t="s">
        <v>494</v>
      </c>
      <c r="D68" s="65"/>
      <c r="E68" s="65"/>
      <c r="F68" s="65"/>
      <c r="G68" s="22">
        <v>22</v>
      </c>
      <c r="H68" s="19">
        <f>25-G68</f>
        <v>3</v>
      </c>
      <c r="I68" s="22">
        <v>146</v>
      </c>
      <c r="J68" s="65"/>
      <c r="K68" s="60"/>
      <c r="L68" s="65"/>
      <c r="M68" s="22">
        <v>17</v>
      </c>
      <c r="N68" s="19">
        <f>17-M68</f>
        <v>0</v>
      </c>
      <c r="O68" s="22">
        <v>78</v>
      </c>
      <c r="P68" s="9">
        <f t="shared" si="8"/>
        <v>3</v>
      </c>
      <c r="Q68" s="9">
        <f t="shared" si="9"/>
        <v>224</v>
      </c>
    </row>
    <row r="69" spans="1:17" ht="17.25" x14ac:dyDescent="0.3">
      <c r="A69" s="63">
        <v>32</v>
      </c>
      <c r="B69" s="7" t="s">
        <v>386</v>
      </c>
      <c r="C69" s="22" t="s">
        <v>387</v>
      </c>
      <c r="D69" s="22">
        <v>25</v>
      </c>
      <c r="E69" s="23">
        <f>26-D69</f>
        <v>1</v>
      </c>
      <c r="F69" s="22">
        <v>176</v>
      </c>
      <c r="G69" s="7">
        <v>23</v>
      </c>
      <c r="H69" s="19">
        <f>25-G69</f>
        <v>2</v>
      </c>
      <c r="I69" s="7">
        <v>178</v>
      </c>
      <c r="J69" s="65"/>
      <c r="K69" s="60"/>
      <c r="L69" s="65"/>
      <c r="M69" s="7">
        <v>18</v>
      </c>
      <c r="N69" s="19">
        <v>0</v>
      </c>
      <c r="O69" s="7">
        <v>86</v>
      </c>
      <c r="P69" s="9">
        <f t="shared" si="8"/>
        <v>3</v>
      </c>
      <c r="Q69" s="9">
        <f t="shared" si="9"/>
        <v>440</v>
      </c>
    </row>
    <row r="70" spans="1:17" ht="17.25" x14ac:dyDescent="0.3">
      <c r="A70" s="63">
        <v>33</v>
      </c>
      <c r="B70" s="7" t="s">
        <v>498</v>
      </c>
      <c r="C70" s="22" t="s">
        <v>499</v>
      </c>
      <c r="D70" s="64"/>
      <c r="E70" s="64"/>
      <c r="F70" s="64"/>
      <c r="G70" s="64"/>
      <c r="H70" s="64"/>
      <c r="I70" s="64"/>
      <c r="J70" s="27">
        <v>10</v>
      </c>
      <c r="K70" s="19">
        <f>12-J70</f>
        <v>2</v>
      </c>
      <c r="L70" s="27">
        <v>78</v>
      </c>
      <c r="M70" s="27">
        <v>19</v>
      </c>
      <c r="N70" s="19">
        <v>0</v>
      </c>
      <c r="O70" s="27">
        <v>102</v>
      </c>
      <c r="P70" s="9">
        <f t="shared" si="8"/>
        <v>2</v>
      </c>
      <c r="Q70" s="9">
        <f t="shared" si="9"/>
        <v>180</v>
      </c>
    </row>
  </sheetData>
  <sortState ref="A38:Q70">
    <sortCondition descending="1" ref="P38:P70"/>
    <sortCondition ref="Q38:Q70"/>
  </sortState>
  <mergeCells count="18">
    <mergeCell ref="J2:L2"/>
    <mergeCell ref="J36:L36"/>
    <mergeCell ref="D2:F2"/>
    <mergeCell ref="D36:F36"/>
    <mergeCell ref="Q2:Q3"/>
    <mergeCell ref="P36:P37"/>
    <mergeCell ref="Q36:Q37"/>
    <mergeCell ref="P2:P3"/>
    <mergeCell ref="G2:I2"/>
    <mergeCell ref="G36:I36"/>
    <mergeCell ref="M2:O2"/>
    <mergeCell ref="M36:O36"/>
    <mergeCell ref="A2:A3"/>
    <mergeCell ref="B2:B3"/>
    <mergeCell ref="C2:C3"/>
    <mergeCell ref="A36:A37"/>
    <mergeCell ref="B36:B37"/>
    <mergeCell ref="C36:C37"/>
  </mergeCells>
  <phoneticPr fontId="1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7"/>
  <sheetViews>
    <sheetView tabSelected="1" zoomScale="85" zoomScaleNormal="85" workbookViewId="0">
      <selection activeCell="I9" sqref="I9"/>
    </sheetView>
  </sheetViews>
  <sheetFormatPr defaultRowHeight="16.5" x14ac:dyDescent="0.3"/>
  <cols>
    <col min="3" max="3" width="19" customWidth="1"/>
    <col min="4" max="4" width="5.75" style="40" customWidth="1"/>
    <col min="5" max="6" width="9" style="40" customWidth="1"/>
    <col min="7" max="7" width="5.875" style="56" customWidth="1"/>
    <col min="8" max="9" width="9" style="56" customWidth="1"/>
    <col min="10" max="10" width="5.875" style="56" customWidth="1"/>
    <col min="11" max="12" width="9" style="56" customWidth="1"/>
    <col min="13" max="13" width="5.875" style="56" bestFit="1" customWidth="1"/>
    <col min="14" max="15" width="9" style="56"/>
    <col min="17" max="17" width="9.625" bestFit="1" customWidth="1"/>
  </cols>
  <sheetData>
    <row r="1" spans="1:17" ht="17.25" x14ac:dyDescent="0.3">
      <c r="A1" s="1" t="s">
        <v>111</v>
      </c>
      <c r="B1" s="16"/>
      <c r="C1" s="17"/>
      <c r="D1" s="36"/>
      <c r="E1" s="36"/>
      <c r="F1" s="36"/>
      <c r="G1" s="32"/>
      <c r="H1" s="32"/>
      <c r="I1" s="32"/>
      <c r="J1" s="32"/>
      <c r="K1" s="32"/>
      <c r="L1" s="32"/>
      <c r="M1" s="32"/>
      <c r="N1" s="32"/>
      <c r="O1" s="32"/>
      <c r="P1" s="18"/>
      <c r="Q1" s="18"/>
    </row>
    <row r="2" spans="1:17" ht="17.25" x14ac:dyDescent="0.3">
      <c r="A2" s="73" t="s">
        <v>3</v>
      </c>
      <c r="B2" s="74" t="s">
        <v>0</v>
      </c>
      <c r="C2" s="74" t="s">
        <v>1</v>
      </c>
      <c r="D2" s="89" t="s">
        <v>256</v>
      </c>
      <c r="E2" s="89"/>
      <c r="F2" s="89"/>
      <c r="G2" s="83" t="s">
        <v>445</v>
      </c>
      <c r="H2" s="84"/>
      <c r="I2" s="85"/>
      <c r="J2" s="83" t="s">
        <v>446</v>
      </c>
      <c r="K2" s="84"/>
      <c r="L2" s="85"/>
      <c r="M2" s="83" t="s">
        <v>447</v>
      </c>
      <c r="N2" s="84"/>
      <c r="O2" s="85"/>
      <c r="P2" s="80" t="s">
        <v>40</v>
      </c>
      <c r="Q2" s="80" t="s">
        <v>41</v>
      </c>
    </row>
    <row r="3" spans="1:17" ht="17.25" x14ac:dyDescent="0.3">
      <c r="A3" s="73"/>
      <c r="B3" s="74"/>
      <c r="C3" s="74"/>
      <c r="D3" s="37" t="s">
        <v>3</v>
      </c>
      <c r="E3" s="37" t="s">
        <v>40</v>
      </c>
      <c r="F3" s="37" t="s">
        <v>41</v>
      </c>
      <c r="G3" s="55" t="s">
        <v>437</v>
      </c>
      <c r="H3" s="55" t="s">
        <v>438</v>
      </c>
      <c r="I3" s="55" t="s">
        <v>439</v>
      </c>
      <c r="J3" s="55" t="s">
        <v>3</v>
      </c>
      <c r="K3" s="55" t="s">
        <v>40</v>
      </c>
      <c r="L3" s="55" t="s">
        <v>41</v>
      </c>
      <c r="M3" s="55" t="s">
        <v>3</v>
      </c>
      <c r="N3" s="55" t="s">
        <v>40</v>
      </c>
      <c r="O3" s="55" t="s">
        <v>41</v>
      </c>
      <c r="P3" s="81"/>
      <c r="Q3" s="81"/>
    </row>
    <row r="4" spans="1:17" ht="17.25" x14ac:dyDescent="0.3">
      <c r="A4" s="6">
        <v>1</v>
      </c>
      <c r="B4" s="7" t="s">
        <v>103</v>
      </c>
      <c r="C4" s="3" t="s">
        <v>316</v>
      </c>
      <c r="D4" s="23">
        <v>1</v>
      </c>
      <c r="E4" s="23">
        <f>7-D4</f>
        <v>6</v>
      </c>
      <c r="F4" s="23">
        <v>8</v>
      </c>
      <c r="G4" s="19"/>
      <c r="H4" s="19"/>
      <c r="I4" s="19"/>
      <c r="J4" s="19"/>
      <c r="K4" s="19"/>
      <c r="L4" s="19"/>
      <c r="M4" s="19"/>
      <c r="N4" s="19"/>
      <c r="O4" s="19"/>
      <c r="P4" s="9">
        <f>+E4+H4+K4</f>
        <v>6</v>
      </c>
      <c r="Q4" s="9">
        <f>F4+I4+L4</f>
        <v>8</v>
      </c>
    </row>
    <row r="5" spans="1:17" ht="17.25" x14ac:dyDescent="0.3">
      <c r="A5" s="6">
        <v>2</v>
      </c>
      <c r="B5" s="7" t="s">
        <v>102</v>
      </c>
      <c r="C5" s="3" t="s">
        <v>317</v>
      </c>
      <c r="D5" s="43"/>
      <c r="E5" s="43"/>
      <c r="F5" s="43"/>
      <c r="G5" s="19"/>
      <c r="H5" s="19"/>
      <c r="I5" s="19"/>
      <c r="J5" s="19"/>
      <c r="K5" s="19"/>
      <c r="L5" s="19"/>
      <c r="M5" s="19"/>
      <c r="N5" s="19"/>
      <c r="O5" s="19"/>
      <c r="P5" s="9">
        <f t="shared" ref="P5:P15" si="0">+E5+H5+K5</f>
        <v>0</v>
      </c>
      <c r="Q5" s="9">
        <f t="shared" ref="Q5:Q15" si="1">F5+I5+L5</f>
        <v>0</v>
      </c>
    </row>
    <row r="6" spans="1:17" ht="17.25" x14ac:dyDescent="0.3">
      <c r="A6" s="6">
        <v>3</v>
      </c>
      <c r="B6" s="7" t="s">
        <v>108</v>
      </c>
      <c r="C6" s="3" t="s">
        <v>318</v>
      </c>
      <c r="D6" s="23">
        <v>3</v>
      </c>
      <c r="E6" s="23">
        <f>7-D6</f>
        <v>4</v>
      </c>
      <c r="F6" s="23">
        <v>21</v>
      </c>
      <c r="G6" s="19"/>
      <c r="H6" s="19"/>
      <c r="I6" s="19"/>
      <c r="J6" s="19"/>
      <c r="K6" s="19"/>
      <c r="L6" s="19"/>
      <c r="M6" s="19"/>
      <c r="N6" s="19"/>
      <c r="O6" s="19"/>
      <c r="P6" s="9">
        <f t="shared" si="0"/>
        <v>4</v>
      </c>
      <c r="Q6" s="9">
        <f t="shared" si="1"/>
        <v>21</v>
      </c>
    </row>
    <row r="7" spans="1:17" ht="17.25" x14ac:dyDescent="0.3">
      <c r="A7" s="6">
        <v>4</v>
      </c>
      <c r="B7" s="7" t="s">
        <v>107</v>
      </c>
      <c r="C7" s="3" t="s">
        <v>319</v>
      </c>
      <c r="D7" s="23">
        <v>2</v>
      </c>
      <c r="E7" s="23">
        <f>7-D7</f>
        <v>5</v>
      </c>
      <c r="F7" s="23">
        <v>13</v>
      </c>
      <c r="G7" s="19"/>
      <c r="H7" s="19"/>
      <c r="I7" s="19"/>
      <c r="J7" s="19"/>
      <c r="K7" s="19"/>
      <c r="L7" s="19"/>
      <c r="M7" s="19"/>
      <c r="N7" s="19"/>
      <c r="O7" s="19"/>
      <c r="P7" s="9">
        <f t="shared" si="0"/>
        <v>5</v>
      </c>
      <c r="Q7" s="9">
        <f t="shared" si="1"/>
        <v>13</v>
      </c>
    </row>
    <row r="8" spans="1:17" ht="17.25" x14ac:dyDescent="0.3">
      <c r="A8" s="6">
        <v>5</v>
      </c>
      <c r="B8" s="7" t="s">
        <v>106</v>
      </c>
      <c r="C8" s="3" t="s">
        <v>110</v>
      </c>
      <c r="D8" s="23">
        <v>4</v>
      </c>
      <c r="E8" s="23">
        <f>7-D8</f>
        <v>3</v>
      </c>
      <c r="F8" s="23">
        <v>24</v>
      </c>
      <c r="G8" s="19"/>
      <c r="H8" s="19"/>
      <c r="I8" s="19"/>
      <c r="J8" s="19"/>
      <c r="K8" s="19"/>
      <c r="L8" s="19"/>
      <c r="M8" s="19"/>
      <c r="N8" s="19"/>
      <c r="O8" s="19"/>
      <c r="P8" s="9">
        <f t="shared" si="0"/>
        <v>3</v>
      </c>
      <c r="Q8" s="9">
        <f t="shared" si="1"/>
        <v>24</v>
      </c>
    </row>
    <row r="9" spans="1:17" ht="17.25" x14ac:dyDescent="0.3">
      <c r="A9" s="6">
        <v>6</v>
      </c>
      <c r="B9" s="7" t="s">
        <v>104</v>
      </c>
      <c r="C9" s="3" t="s">
        <v>320</v>
      </c>
      <c r="D9" s="43"/>
      <c r="E9" s="43"/>
      <c r="F9" s="43"/>
      <c r="G9" s="19"/>
      <c r="H9" s="19"/>
      <c r="I9" s="19"/>
      <c r="J9" s="19"/>
      <c r="K9" s="19"/>
      <c r="L9" s="19"/>
      <c r="M9" s="19"/>
      <c r="N9" s="19"/>
      <c r="O9" s="19"/>
      <c r="P9" s="9">
        <f t="shared" si="0"/>
        <v>0</v>
      </c>
      <c r="Q9" s="9">
        <f t="shared" si="1"/>
        <v>0</v>
      </c>
    </row>
    <row r="10" spans="1:17" ht="17.25" x14ac:dyDescent="0.3">
      <c r="A10" s="6">
        <v>7</v>
      </c>
      <c r="B10" s="7" t="s">
        <v>105</v>
      </c>
      <c r="C10" s="3"/>
      <c r="D10" s="43"/>
      <c r="E10" s="43"/>
      <c r="F10" s="43"/>
      <c r="G10" s="19"/>
      <c r="H10" s="19"/>
      <c r="I10" s="19"/>
      <c r="J10" s="19"/>
      <c r="K10" s="19"/>
      <c r="L10" s="19"/>
      <c r="M10" s="19"/>
      <c r="N10" s="19"/>
      <c r="O10" s="19"/>
      <c r="P10" s="9">
        <f t="shared" si="0"/>
        <v>0</v>
      </c>
      <c r="Q10" s="9">
        <f t="shared" si="1"/>
        <v>0</v>
      </c>
    </row>
    <row r="11" spans="1:17" ht="17.25" x14ac:dyDescent="0.3">
      <c r="A11" s="6">
        <v>8</v>
      </c>
      <c r="B11" s="7" t="s">
        <v>251</v>
      </c>
      <c r="C11" s="22"/>
      <c r="D11" s="44"/>
      <c r="E11" s="43"/>
      <c r="F11" s="44"/>
      <c r="G11" s="39"/>
      <c r="H11" s="39"/>
      <c r="I11" s="39"/>
      <c r="J11" s="39"/>
      <c r="K11" s="39"/>
      <c r="L11" s="39"/>
      <c r="M11" s="39"/>
      <c r="N11" s="39"/>
      <c r="O11" s="39"/>
      <c r="P11" s="9">
        <f t="shared" si="0"/>
        <v>0</v>
      </c>
      <c r="Q11" s="9">
        <f t="shared" si="1"/>
        <v>0</v>
      </c>
    </row>
    <row r="12" spans="1:17" ht="17.25" x14ac:dyDescent="0.3">
      <c r="A12" s="6">
        <v>9</v>
      </c>
      <c r="B12" s="7" t="s">
        <v>388</v>
      </c>
      <c r="C12" s="3" t="s">
        <v>389</v>
      </c>
      <c r="D12" s="23">
        <v>5</v>
      </c>
      <c r="E12" s="23">
        <f>7-D12</f>
        <v>2</v>
      </c>
      <c r="F12" s="23">
        <v>36</v>
      </c>
      <c r="G12" s="19"/>
      <c r="H12" s="19"/>
      <c r="I12" s="19"/>
      <c r="J12" s="19"/>
      <c r="K12" s="19"/>
      <c r="L12" s="19"/>
      <c r="M12" s="19"/>
      <c r="N12" s="19"/>
      <c r="O12" s="19"/>
      <c r="P12" s="9">
        <f t="shared" si="0"/>
        <v>2</v>
      </c>
      <c r="Q12" s="9">
        <f t="shared" si="1"/>
        <v>36</v>
      </c>
    </row>
    <row r="13" spans="1:17" ht="17.25" x14ac:dyDescent="0.3">
      <c r="A13" s="6">
        <v>10</v>
      </c>
      <c r="B13" s="7" t="s">
        <v>252</v>
      </c>
      <c r="C13" s="22" t="s">
        <v>321</v>
      </c>
      <c r="D13" s="43"/>
      <c r="E13" s="43"/>
      <c r="F13" s="43"/>
      <c r="G13" s="19"/>
      <c r="H13" s="19"/>
      <c r="I13" s="19"/>
      <c r="J13" s="19"/>
      <c r="K13" s="19"/>
      <c r="L13" s="19"/>
      <c r="M13" s="19"/>
      <c r="N13" s="19"/>
      <c r="O13" s="19"/>
      <c r="P13" s="9">
        <f t="shared" si="0"/>
        <v>0</v>
      </c>
      <c r="Q13" s="9">
        <f t="shared" si="1"/>
        <v>0</v>
      </c>
    </row>
    <row r="14" spans="1:17" ht="17.25" x14ac:dyDescent="0.3">
      <c r="A14" s="6">
        <v>11</v>
      </c>
      <c r="B14" s="7" t="s">
        <v>109</v>
      </c>
      <c r="C14" s="3"/>
      <c r="D14" s="43"/>
      <c r="E14" s="43"/>
      <c r="F14" s="43"/>
      <c r="G14" s="19"/>
      <c r="H14" s="19"/>
      <c r="I14" s="19"/>
      <c r="J14" s="19"/>
      <c r="K14" s="19"/>
      <c r="L14" s="19"/>
      <c r="M14" s="19"/>
      <c r="N14" s="19"/>
      <c r="O14" s="19"/>
      <c r="P14" s="9">
        <f t="shared" si="0"/>
        <v>0</v>
      </c>
      <c r="Q14" s="9">
        <f t="shared" si="1"/>
        <v>0</v>
      </c>
    </row>
    <row r="15" spans="1:17" ht="17.25" x14ac:dyDescent="0.3">
      <c r="A15" s="6">
        <v>12</v>
      </c>
      <c r="B15" s="7" t="s">
        <v>390</v>
      </c>
      <c r="C15" s="3" t="s">
        <v>391</v>
      </c>
      <c r="D15" s="23">
        <v>6</v>
      </c>
      <c r="E15" s="23">
        <f>7-D15</f>
        <v>1</v>
      </c>
      <c r="F15" s="23">
        <v>41</v>
      </c>
      <c r="G15" s="19"/>
      <c r="H15" s="19"/>
      <c r="I15" s="19"/>
      <c r="J15" s="19"/>
      <c r="K15" s="19"/>
      <c r="L15" s="19"/>
      <c r="M15" s="19"/>
      <c r="N15" s="19"/>
      <c r="O15" s="19"/>
      <c r="P15" s="9">
        <f t="shared" si="0"/>
        <v>1</v>
      </c>
      <c r="Q15" s="9">
        <f t="shared" si="1"/>
        <v>41</v>
      </c>
    </row>
    <row r="17" spans="1:17" ht="17.25" x14ac:dyDescent="0.3">
      <c r="A17" s="1" t="s">
        <v>127</v>
      </c>
      <c r="B17" s="16"/>
      <c r="C17" s="17"/>
      <c r="D17" s="36"/>
      <c r="E17" s="36"/>
      <c r="F17" s="36"/>
      <c r="G17" s="32"/>
      <c r="H17" s="32"/>
      <c r="I17" s="32"/>
      <c r="J17" s="32"/>
      <c r="K17" s="32"/>
      <c r="L17" s="32"/>
      <c r="M17" s="32"/>
      <c r="N17" s="32"/>
      <c r="O17" s="32"/>
      <c r="P17" s="18"/>
      <c r="Q17" s="18"/>
    </row>
    <row r="18" spans="1:17" ht="17.25" x14ac:dyDescent="0.3">
      <c r="A18" s="73" t="s">
        <v>3</v>
      </c>
      <c r="B18" s="74" t="s">
        <v>0</v>
      </c>
      <c r="C18" s="74" t="s">
        <v>1</v>
      </c>
      <c r="D18" s="89" t="s">
        <v>256</v>
      </c>
      <c r="E18" s="89"/>
      <c r="F18" s="89"/>
      <c r="G18" s="83" t="s">
        <v>445</v>
      </c>
      <c r="H18" s="84"/>
      <c r="I18" s="85"/>
      <c r="J18" s="83" t="s">
        <v>446</v>
      </c>
      <c r="K18" s="84"/>
      <c r="L18" s="85"/>
      <c r="M18" s="83" t="s">
        <v>447</v>
      </c>
      <c r="N18" s="84"/>
      <c r="O18" s="85"/>
      <c r="P18" s="80" t="s">
        <v>40</v>
      </c>
      <c r="Q18" s="80" t="s">
        <v>41</v>
      </c>
    </row>
    <row r="19" spans="1:17" ht="17.25" x14ac:dyDescent="0.3">
      <c r="A19" s="73"/>
      <c r="B19" s="74"/>
      <c r="C19" s="74"/>
      <c r="D19" s="37" t="s">
        <v>3</v>
      </c>
      <c r="E19" s="37" t="s">
        <v>40</v>
      </c>
      <c r="F19" s="37" t="s">
        <v>41</v>
      </c>
      <c r="G19" s="55" t="s">
        <v>437</v>
      </c>
      <c r="H19" s="55" t="s">
        <v>438</v>
      </c>
      <c r="I19" s="55" t="s">
        <v>439</v>
      </c>
      <c r="J19" s="55" t="s">
        <v>3</v>
      </c>
      <c r="K19" s="55" t="s">
        <v>40</v>
      </c>
      <c r="L19" s="55" t="s">
        <v>41</v>
      </c>
      <c r="M19" s="55" t="s">
        <v>3</v>
      </c>
      <c r="N19" s="55" t="s">
        <v>40</v>
      </c>
      <c r="O19" s="55" t="s">
        <v>41</v>
      </c>
      <c r="P19" s="81"/>
      <c r="Q19" s="81"/>
    </row>
    <row r="20" spans="1:17" ht="17.25" x14ac:dyDescent="0.3">
      <c r="A20" s="46">
        <v>1</v>
      </c>
      <c r="B20" s="47" t="s">
        <v>121</v>
      </c>
      <c r="C20" s="47" t="s">
        <v>259</v>
      </c>
      <c r="D20" s="23">
        <v>2</v>
      </c>
      <c r="E20" s="23">
        <f t="shared" ref="E20:E26" si="2">8-D20</f>
        <v>6</v>
      </c>
      <c r="F20" s="23">
        <v>12</v>
      </c>
      <c r="G20" s="19">
        <v>1</v>
      </c>
      <c r="H20" s="19">
        <f>8-G20</f>
        <v>7</v>
      </c>
      <c r="I20" s="19">
        <v>9</v>
      </c>
      <c r="J20" s="19">
        <v>1</v>
      </c>
      <c r="K20" s="19">
        <f>7-J20</f>
        <v>6</v>
      </c>
      <c r="L20" s="19">
        <v>10</v>
      </c>
      <c r="M20" s="66">
        <v>1</v>
      </c>
      <c r="N20" s="66">
        <f>7-M20</f>
        <v>6</v>
      </c>
      <c r="O20" s="66">
        <v>10</v>
      </c>
      <c r="P20" s="9">
        <f t="shared" ref="P20:Q27" si="3">E20+H20+K20+N20</f>
        <v>25</v>
      </c>
      <c r="Q20" s="9">
        <f t="shared" si="3"/>
        <v>41</v>
      </c>
    </row>
    <row r="21" spans="1:17" ht="17.25" x14ac:dyDescent="0.3">
      <c r="A21" s="6">
        <v>2</v>
      </c>
      <c r="B21" s="7" t="s">
        <v>112</v>
      </c>
      <c r="C21" s="3" t="s">
        <v>116</v>
      </c>
      <c r="D21" s="23">
        <v>3</v>
      </c>
      <c r="E21" s="23">
        <f t="shared" si="2"/>
        <v>5</v>
      </c>
      <c r="F21" s="23">
        <v>19</v>
      </c>
      <c r="G21" s="19">
        <v>2</v>
      </c>
      <c r="H21" s="19">
        <f>8-G21</f>
        <v>6</v>
      </c>
      <c r="I21" s="19">
        <v>17</v>
      </c>
      <c r="J21" s="19">
        <v>2</v>
      </c>
      <c r="K21" s="19">
        <f>7-J21</f>
        <v>5</v>
      </c>
      <c r="L21" s="19">
        <v>10</v>
      </c>
      <c r="M21" s="19">
        <v>2</v>
      </c>
      <c r="N21" s="19">
        <f>7-M21</f>
        <v>5</v>
      </c>
      <c r="O21" s="19">
        <v>9</v>
      </c>
      <c r="P21" s="9">
        <f t="shared" si="3"/>
        <v>21</v>
      </c>
      <c r="Q21" s="9">
        <f t="shared" si="3"/>
        <v>55</v>
      </c>
    </row>
    <row r="22" spans="1:17" ht="17.25" x14ac:dyDescent="0.3">
      <c r="A22" s="6">
        <v>3</v>
      </c>
      <c r="B22" s="7" t="s">
        <v>392</v>
      </c>
      <c r="C22" s="22" t="s">
        <v>393</v>
      </c>
      <c r="D22" s="39">
        <v>5</v>
      </c>
      <c r="E22" s="23">
        <f t="shared" si="2"/>
        <v>3</v>
      </c>
      <c r="F22" s="39">
        <v>37</v>
      </c>
      <c r="G22" s="39">
        <v>3</v>
      </c>
      <c r="H22" s="19">
        <f>8-G22</f>
        <v>5</v>
      </c>
      <c r="I22" s="39">
        <v>30</v>
      </c>
      <c r="J22" s="39">
        <v>4</v>
      </c>
      <c r="K22" s="19">
        <f>7-J22</f>
        <v>3</v>
      </c>
      <c r="L22" s="39">
        <v>28</v>
      </c>
      <c r="M22" s="39">
        <v>4</v>
      </c>
      <c r="N22" s="19">
        <f>7-M22</f>
        <v>3</v>
      </c>
      <c r="O22" s="39">
        <v>16</v>
      </c>
      <c r="P22" s="9">
        <f t="shared" si="3"/>
        <v>14</v>
      </c>
      <c r="Q22" s="9">
        <f t="shared" si="3"/>
        <v>111</v>
      </c>
    </row>
    <row r="23" spans="1:17" ht="17.25" x14ac:dyDescent="0.3">
      <c r="A23" s="6">
        <v>4</v>
      </c>
      <c r="B23" s="7" t="s">
        <v>114</v>
      </c>
      <c r="C23" s="3" t="s">
        <v>119</v>
      </c>
      <c r="D23" s="23">
        <v>6</v>
      </c>
      <c r="E23" s="23">
        <f t="shared" si="2"/>
        <v>2</v>
      </c>
      <c r="F23" s="23">
        <v>38</v>
      </c>
      <c r="G23" s="19">
        <v>4</v>
      </c>
      <c r="H23" s="19">
        <f>8-G23</f>
        <v>4</v>
      </c>
      <c r="I23" s="19">
        <v>32</v>
      </c>
      <c r="J23" s="19">
        <v>3</v>
      </c>
      <c r="K23" s="19">
        <f>7-J23</f>
        <v>4</v>
      </c>
      <c r="L23" s="19">
        <v>23</v>
      </c>
      <c r="M23" s="19">
        <v>5</v>
      </c>
      <c r="N23" s="19">
        <f>7-M23</f>
        <v>2</v>
      </c>
      <c r="O23" s="19">
        <v>19</v>
      </c>
      <c r="P23" s="9">
        <f t="shared" si="3"/>
        <v>12</v>
      </c>
      <c r="Q23" s="9">
        <f t="shared" si="3"/>
        <v>112</v>
      </c>
    </row>
    <row r="24" spans="1:17" ht="17.25" x14ac:dyDescent="0.3">
      <c r="A24" s="6">
        <v>5</v>
      </c>
      <c r="B24" s="7" t="s">
        <v>115</v>
      </c>
      <c r="C24" s="3" t="s">
        <v>120</v>
      </c>
      <c r="D24" s="23">
        <v>7</v>
      </c>
      <c r="E24" s="23">
        <f t="shared" si="2"/>
        <v>1</v>
      </c>
      <c r="F24" s="23">
        <v>44</v>
      </c>
      <c r="G24" s="19">
        <v>5</v>
      </c>
      <c r="H24" s="19">
        <f>8-G24</f>
        <v>3</v>
      </c>
      <c r="I24" s="19">
        <v>49</v>
      </c>
      <c r="J24" s="19">
        <v>5</v>
      </c>
      <c r="K24" s="19">
        <f>7-J24</f>
        <v>2</v>
      </c>
      <c r="L24" s="19">
        <v>32</v>
      </c>
      <c r="M24" s="19">
        <v>3</v>
      </c>
      <c r="N24" s="19">
        <f>7-M24</f>
        <v>4</v>
      </c>
      <c r="O24" s="19">
        <v>16</v>
      </c>
      <c r="P24" s="9">
        <f t="shared" si="3"/>
        <v>10</v>
      </c>
      <c r="Q24" s="9">
        <f t="shared" si="3"/>
        <v>141</v>
      </c>
    </row>
    <row r="25" spans="1:17" ht="17.25" x14ac:dyDescent="0.3">
      <c r="A25" s="46">
        <v>6</v>
      </c>
      <c r="B25" s="47" t="s">
        <v>122</v>
      </c>
      <c r="C25" s="47" t="s">
        <v>124</v>
      </c>
      <c r="D25" s="23">
        <v>1</v>
      </c>
      <c r="E25" s="23">
        <f t="shared" si="2"/>
        <v>7</v>
      </c>
      <c r="F25" s="23">
        <v>9</v>
      </c>
      <c r="G25" s="60"/>
      <c r="H25" s="60"/>
      <c r="I25" s="60"/>
      <c r="J25" s="60"/>
      <c r="K25" s="60"/>
      <c r="L25" s="60"/>
      <c r="M25" s="60"/>
      <c r="N25" s="60"/>
      <c r="O25" s="60"/>
      <c r="P25" s="9">
        <f t="shared" si="3"/>
        <v>7</v>
      </c>
      <c r="Q25" s="9">
        <f t="shared" si="3"/>
        <v>9</v>
      </c>
    </row>
    <row r="26" spans="1:17" ht="17.25" x14ac:dyDescent="0.3">
      <c r="A26" s="6">
        <v>7</v>
      </c>
      <c r="B26" s="7" t="s">
        <v>113</v>
      </c>
      <c r="C26" s="3" t="s">
        <v>118</v>
      </c>
      <c r="D26" s="23">
        <v>4</v>
      </c>
      <c r="E26" s="23">
        <f t="shared" si="2"/>
        <v>4</v>
      </c>
      <c r="F26" s="23">
        <v>29</v>
      </c>
      <c r="G26" s="19">
        <v>6</v>
      </c>
      <c r="H26" s="19">
        <f>8-G26</f>
        <v>2</v>
      </c>
      <c r="I26" s="19">
        <v>55</v>
      </c>
      <c r="J26" s="19">
        <v>6</v>
      </c>
      <c r="K26" s="19">
        <f>7-J26</f>
        <v>1</v>
      </c>
      <c r="L26" s="19">
        <v>37</v>
      </c>
      <c r="M26" s="19">
        <v>7</v>
      </c>
      <c r="N26" s="19">
        <f>7-M26</f>
        <v>0</v>
      </c>
      <c r="O26" s="19">
        <v>36</v>
      </c>
      <c r="P26" s="9">
        <f t="shared" si="3"/>
        <v>7</v>
      </c>
      <c r="Q26" s="9">
        <f t="shared" si="3"/>
        <v>157</v>
      </c>
    </row>
    <row r="27" spans="1:17" ht="17.25" x14ac:dyDescent="0.3">
      <c r="A27" s="6">
        <v>8</v>
      </c>
      <c r="B27" s="7" t="s">
        <v>222</v>
      </c>
      <c r="C27" s="3" t="s">
        <v>126</v>
      </c>
      <c r="D27" s="60"/>
      <c r="E27" s="60"/>
      <c r="F27" s="60"/>
      <c r="G27" s="19">
        <v>7</v>
      </c>
      <c r="H27" s="19">
        <f>8-G27</f>
        <v>1</v>
      </c>
      <c r="I27" s="19">
        <v>57</v>
      </c>
      <c r="J27" s="60"/>
      <c r="K27" s="60"/>
      <c r="L27" s="60"/>
      <c r="M27" s="19">
        <v>6</v>
      </c>
      <c r="N27" s="19">
        <f>7-M27</f>
        <v>1</v>
      </c>
      <c r="O27" s="19">
        <v>23</v>
      </c>
      <c r="P27" s="9">
        <f t="shared" si="3"/>
        <v>2</v>
      </c>
      <c r="Q27" s="9">
        <f t="shared" si="3"/>
        <v>80</v>
      </c>
    </row>
    <row r="29" spans="1:17" ht="17.25" x14ac:dyDescent="0.3">
      <c r="A29" s="1" t="s">
        <v>128</v>
      </c>
      <c r="B29" s="16"/>
      <c r="C29" s="17"/>
      <c r="D29" s="36"/>
      <c r="E29" s="36"/>
      <c r="F29" s="36"/>
      <c r="G29" s="32"/>
      <c r="H29" s="32"/>
      <c r="I29" s="32"/>
      <c r="J29" s="32"/>
      <c r="K29" s="32"/>
      <c r="L29" s="32"/>
      <c r="M29" s="32"/>
      <c r="N29" s="32"/>
      <c r="O29" s="32"/>
      <c r="P29" s="18"/>
      <c r="Q29" s="18"/>
    </row>
    <row r="30" spans="1:17" ht="17.25" x14ac:dyDescent="0.3">
      <c r="A30" s="73" t="s">
        <v>3</v>
      </c>
      <c r="B30" s="74" t="s">
        <v>0</v>
      </c>
      <c r="C30" s="74" t="s">
        <v>1</v>
      </c>
      <c r="D30" s="89" t="s">
        <v>256</v>
      </c>
      <c r="E30" s="89"/>
      <c r="F30" s="89"/>
      <c r="G30" s="83" t="s">
        <v>445</v>
      </c>
      <c r="H30" s="84"/>
      <c r="I30" s="85"/>
      <c r="J30" s="83" t="s">
        <v>446</v>
      </c>
      <c r="K30" s="84"/>
      <c r="L30" s="85"/>
      <c r="M30" s="83" t="s">
        <v>447</v>
      </c>
      <c r="N30" s="84"/>
      <c r="O30" s="85"/>
      <c r="P30" s="80" t="s">
        <v>40</v>
      </c>
      <c r="Q30" s="80" t="s">
        <v>41</v>
      </c>
    </row>
    <row r="31" spans="1:17" ht="17.25" x14ac:dyDescent="0.3">
      <c r="A31" s="73"/>
      <c r="B31" s="74"/>
      <c r="C31" s="74"/>
      <c r="D31" s="37" t="s">
        <v>3</v>
      </c>
      <c r="E31" s="37" t="s">
        <v>40</v>
      </c>
      <c r="F31" s="37" t="s">
        <v>41</v>
      </c>
      <c r="G31" s="55" t="s">
        <v>437</v>
      </c>
      <c r="H31" s="55" t="s">
        <v>438</v>
      </c>
      <c r="I31" s="55" t="s">
        <v>439</v>
      </c>
      <c r="J31" s="55" t="s">
        <v>3</v>
      </c>
      <c r="K31" s="55" t="s">
        <v>40</v>
      </c>
      <c r="L31" s="55" t="s">
        <v>41</v>
      </c>
      <c r="M31" s="55" t="s">
        <v>3</v>
      </c>
      <c r="N31" s="55" t="s">
        <v>40</v>
      </c>
      <c r="O31" s="55" t="s">
        <v>41</v>
      </c>
      <c r="P31" s="81"/>
      <c r="Q31" s="81"/>
    </row>
    <row r="32" spans="1:17" ht="17.25" x14ac:dyDescent="0.3">
      <c r="A32" s="46">
        <v>1</v>
      </c>
      <c r="B32" s="47" t="s">
        <v>130</v>
      </c>
      <c r="C32" s="47" t="s">
        <v>155</v>
      </c>
      <c r="D32" s="23">
        <v>2</v>
      </c>
      <c r="E32" s="23">
        <f t="shared" ref="E32:E67" si="4">39-D32</f>
        <v>37</v>
      </c>
      <c r="F32" s="23">
        <v>16</v>
      </c>
      <c r="G32" s="19">
        <v>1</v>
      </c>
      <c r="H32" s="19">
        <f t="shared" ref="H32:H49" si="5">30-G32</f>
        <v>29</v>
      </c>
      <c r="I32" s="19">
        <v>15</v>
      </c>
      <c r="J32" s="19">
        <v>1</v>
      </c>
      <c r="K32" s="19">
        <f t="shared" ref="K32:K37" si="6">25-J32</f>
        <v>24</v>
      </c>
      <c r="L32" s="19">
        <v>7</v>
      </c>
      <c r="M32" s="66">
        <v>1</v>
      </c>
      <c r="N32" s="66">
        <f>29-M32</f>
        <v>28</v>
      </c>
      <c r="O32" s="66">
        <v>7</v>
      </c>
      <c r="P32" s="9">
        <f t="shared" ref="P32:P70" si="7">E32+H32+K32+N32</f>
        <v>118</v>
      </c>
      <c r="Q32" s="9">
        <f t="shared" ref="Q32:Q70" si="8">F32+I32+L32+O32</f>
        <v>45</v>
      </c>
    </row>
    <row r="33" spans="1:17" ht="17.25" x14ac:dyDescent="0.3">
      <c r="A33" s="6">
        <v>2</v>
      </c>
      <c r="B33" s="7" t="s">
        <v>133</v>
      </c>
      <c r="C33" s="3" t="s">
        <v>94</v>
      </c>
      <c r="D33" s="23">
        <v>5</v>
      </c>
      <c r="E33" s="23">
        <f t="shared" si="4"/>
        <v>34</v>
      </c>
      <c r="F33" s="23">
        <v>39</v>
      </c>
      <c r="G33" s="19">
        <v>3</v>
      </c>
      <c r="H33" s="19">
        <f t="shared" si="5"/>
        <v>27</v>
      </c>
      <c r="I33" s="19">
        <v>37</v>
      </c>
      <c r="J33" s="19">
        <v>2</v>
      </c>
      <c r="K33" s="19">
        <f t="shared" si="6"/>
        <v>23</v>
      </c>
      <c r="L33" s="19">
        <v>18</v>
      </c>
      <c r="M33" s="19">
        <v>3</v>
      </c>
      <c r="N33" s="19">
        <f>28-M33</f>
        <v>25</v>
      </c>
      <c r="O33" s="19">
        <v>13</v>
      </c>
      <c r="P33" s="9">
        <f t="shared" si="7"/>
        <v>109</v>
      </c>
      <c r="Q33" s="9">
        <f t="shared" si="8"/>
        <v>107</v>
      </c>
    </row>
    <row r="34" spans="1:17" ht="17.25" x14ac:dyDescent="0.3">
      <c r="A34" s="6">
        <v>3</v>
      </c>
      <c r="B34" s="7" t="s">
        <v>132</v>
      </c>
      <c r="C34" s="3" t="s">
        <v>93</v>
      </c>
      <c r="D34" s="23">
        <v>3</v>
      </c>
      <c r="E34" s="23">
        <f t="shared" si="4"/>
        <v>36</v>
      </c>
      <c r="F34" s="23">
        <v>21</v>
      </c>
      <c r="G34" s="19">
        <v>6</v>
      </c>
      <c r="H34" s="19">
        <f t="shared" si="5"/>
        <v>24</v>
      </c>
      <c r="I34" s="19">
        <v>56</v>
      </c>
      <c r="J34" s="19">
        <v>3</v>
      </c>
      <c r="K34" s="19">
        <f t="shared" si="6"/>
        <v>22</v>
      </c>
      <c r="L34" s="19">
        <v>24</v>
      </c>
      <c r="M34" s="19">
        <v>7</v>
      </c>
      <c r="N34" s="19">
        <f>28-M34</f>
        <v>21</v>
      </c>
      <c r="O34" s="19">
        <v>28</v>
      </c>
      <c r="P34" s="9">
        <f t="shared" si="7"/>
        <v>103</v>
      </c>
      <c r="Q34" s="9">
        <f t="shared" si="8"/>
        <v>129</v>
      </c>
    </row>
    <row r="35" spans="1:17" ht="17.25" x14ac:dyDescent="0.3">
      <c r="A35" s="6">
        <v>4</v>
      </c>
      <c r="B35" s="7" t="s">
        <v>144</v>
      </c>
      <c r="C35" s="3" t="s">
        <v>161</v>
      </c>
      <c r="D35" s="23">
        <v>6</v>
      </c>
      <c r="E35" s="23">
        <f t="shared" si="4"/>
        <v>33</v>
      </c>
      <c r="F35" s="23">
        <v>43</v>
      </c>
      <c r="G35" s="19">
        <v>5</v>
      </c>
      <c r="H35" s="19">
        <f t="shared" si="5"/>
        <v>25</v>
      </c>
      <c r="I35" s="19">
        <v>54</v>
      </c>
      <c r="J35" s="19">
        <v>5</v>
      </c>
      <c r="K35" s="19">
        <f t="shared" si="6"/>
        <v>20</v>
      </c>
      <c r="L35" s="19">
        <v>36</v>
      </c>
      <c r="M35" s="19">
        <v>4</v>
      </c>
      <c r="N35" s="19">
        <f>28-M35</f>
        <v>24</v>
      </c>
      <c r="O35" s="19">
        <v>14</v>
      </c>
      <c r="P35" s="9">
        <f t="shared" si="7"/>
        <v>102</v>
      </c>
      <c r="Q35" s="9">
        <f t="shared" si="8"/>
        <v>147</v>
      </c>
    </row>
    <row r="36" spans="1:17" ht="17.25" x14ac:dyDescent="0.3">
      <c r="A36" s="6">
        <v>5</v>
      </c>
      <c r="B36" s="7" t="s">
        <v>152</v>
      </c>
      <c r="C36" s="3" t="s">
        <v>92</v>
      </c>
      <c r="D36" s="23">
        <v>4</v>
      </c>
      <c r="E36" s="23">
        <f t="shared" si="4"/>
        <v>35</v>
      </c>
      <c r="F36" s="23">
        <v>33</v>
      </c>
      <c r="G36" s="19">
        <v>7</v>
      </c>
      <c r="H36" s="19">
        <f t="shared" si="5"/>
        <v>23</v>
      </c>
      <c r="I36" s="19">
        <v>62</v>
      </c>
      <c r="J36" s="19">
        <v>8</v>
      </c>
      <c r="K36" s="19">
        <f t="shared" si="6"/>
        <v>17</v>
      </c>
      <c r="L36" s="19">
        <v>49</v>
      </c>
      <c r="M36" s="19">
        <v>6</v>
      </c>
      <c r="N36" s="19">
        <f>28-M36</f>
        <v>22</v>
      </c>
      <c r="O36" s="19">
        <v>22</v>
      </c>
      <c r="P36" s="9">
        <f t="shared" si="7"/>
        <v>97</v>
      </c>
      <c r="Q36" s="9">
        <f t="shared" si="8"/>
        <v>166</v>
      </c>
    </row>
    <row r="37" spans="1:17" ht="17.25" x14ac:dyDescent="0.3">
      <c r="A37" s="6">
        <v>6</v>
      </c>
      <c r="B37" s="7" t="s">
        <v>131</v>
      </c>
      <c r="C37" s="3" t="s">
        <v>156</v>
      </c>
      <c r="D37" s="23">
        <v>11</v>
      </c>
      <c r="E37" s="23">
        <f t="shared" si="4"/>
        <v>28</v>
      </c>
      <c r="F37" s="23">
        <v>76</v>
      </c>
      <c r="G37" s="19">
        <v>4</v>
      </c>
      <c r="H37" s="19">
        <f t="shared" si="5"/>
        <v>26</v>
      </c>
      <c r="I37" s="19">
        <v>47</v>
      </c>
      <c r="J37" s="19">
        <v>7</v>
      </c>
      <c r="K37" s="19">
        <f t="shared" si="6"/>
        <v>18</v>
      </c>
      <c r="L37" s="19">
        <v>45</v>
      </c>
      <c r="M37" s="19">
        <v>5</v>
      </c>
      <c r="N37" s="19">
        <f>28-M37</f>
        <v>23</v>
      </c>
      <c r="O37" s="19">
        <v>22</v>
      </c>
      <c r="P37" s="9">
        <f t="shared" si="7"/>
        <v>95</v>
      </c>
      <c r="Q37" s="9">
        <f t="shared" si="8"/>
        <v>190</v>
      </c>
    </row>
    <row r="38" spans="1:17" ht="17.25" x14ac:dyDescent="0.3">
      <c r="A38" s="46">
        <v>7</v>
      </c>
      <c r="B38" s="47" t="s">
        <v>129</v>
      </c>
      <c r="C38" s="47" t="s">
        <v>91</v>
      </c>
      <c r="D38" s="23">
        <v>1</v>
      </c>
      <c r="E38" s="23">
        <f t="shared" si="4"/>
        <v>38</v>
      </c>
      <c r="F38" s="23">
        <v>7</v>
      </c>
      <c r="G38" s="19">
        <v>2</v>
      </c>
      <c r="H38" s="19">
        <f t="shared" si="5"/>
        <v>28</v>
      </c>
      <c r="I38" s="19">
        <v>27</v>
      </c>
      <c r="J38" s="60"/>
      <c r="K38" s="60"/>
      <c r="L38" s="60"/>
      <c r="M38" s="66">
        <v>2</v>
      </c>
      <c r="N38" s="66">
        <f>29-M38</f>
        <v>27</v>
      </c>
      <c r="O38" s="66">
        <v>27</v>
      </c>
      <c r="P38" s="9">
        <f t="shared" si="7"/>
        <v>93</v>
      </c>
      <c r="Q38" s="9">
        <f t="shared" si="8"/>
        <v>61</v>
      </c>
    </row>
    <row r="39" spans="1:17" ht="17.25" x14ac:dyDescent="0.3">
      <c r="A39" s="6">
        <v>8</v>
      </c>
      <c r="B39" s="7" t="s">
        <v>136</v>
      </c>
      <c r="C39" s="3" t="s">
        <v>98</v>
      </c>
      <c r="D39" s="23">
        <v>8</v>
      </c>
      <c r="E39" s="23">
        <f t="shared" si="4"/>
        <v>31</v>
      </c>
      <c r="F39" s="23">
        <v>54</v>
      </c>
      <c r="G39" s="19">
        <v>10</v>
      </c>
      <c r="H39" s="19">
        <f t="shared" si="5"/>
        <v>20</v>
      </c>
      <c r="I39" s="19">
        <v>89</v>
      </c>
      <c r="J39" s="19">
        <v>9</v>
      </c>
      <c r="K39" s="19">
        <f>25-J39</f>
        <v>16</v>
      </c>
      <c r="L39" s="19">
        <v>51</v>
      </c>
      <c r="M39" s="19">
        <v>8</v>
      </c>
      <c r="N39" s="19">
        <f>28-M39</f>
        <v>20</v>
      </c>
      <c r="O39" s="19">
        <v>30</v>
      </c>
      <c r="P39" s="9">
        <f t="shared" si="7"/>
        <v>87</v>
      </c>
      <c r="Q39" s="9">
        <f t="shared" si="8"/>
        <v>224</v>
      </c>
    </row>
    <row r="40" spans="1:17" ht="17.25" x14ac:dyDescent="0.3">
      <c r="A40" s="6">
        <v>9</v>
      </c>
      <c r="B40" s="7" t="s">
        <v>135</v>
      </c>
      <c r="C40" s="3" t="s">
        <v>125</v>
      </c>
      <c r="D40" s="23">
        <v>9</v>
      </c>
      <c r="E40" s="23">
        <f t="shared" si="4"/>
        <v>30</v>
      </c>
      <c r="F40" s="23">
        <v>61</v>
      </c>
      <c r="G40" s="19">
        <v>9</v>
      </c>
      <c r="H40" s="19">
        <f t="shared" si="5"/>
        <v>21</v>
      </c>
      <c r="I40" s="19">
        <v>76</v>
      </c>
      <c r="J40" s="19">
        <v>6</v>
      </c>
      <c r="K40" s="19">
        <f>25-J40</f>
        <v>19</v>
      </c>
      <c r="L40" s="19">
        <v>40</v>
      </c>
      <c r="M40" s="19">
        <v>13</v>
      </c>
      <c r="N40" s="19">
        <f>28-M40</f>
        <v>15</v>
      </c>
      <c r="O40" s="19">
        <v>67</v>
      </c>
      <c r="P40" s="9">
        <f t="shared" si="7"/>
        <v>85</v>
      </c>
      <c r="Q40" s="9">
        <f t="shared" si="8"/>
        <v>244</v>
      </c>
    </row>
    <row r="41" spans="1:17" ht="17.25" x14ac:dyDescent="0.3">
      <c r="A41" s="6">
        <v>10</v>
      </c>
      <c r="B41" s="7" t="s">
        <v>137</v>
      </c>
      <c r="C41" s="3" t="s">
        <v>157</v>
      </c>
      <c r="D41" s="23">
        <v>12</v>
      </c>
      <c r="E41" s="23">
        <f t="shared" si="4"/>
        <v>27</v>
      </c>
      <c r="F41" s="23">
        <v>79</v>
      </c>
      <c r="G41" s="19">
        <v>14</v>
      </c>
      <c r="H41" s="19">
        <f t="shared" si="5"/>
        <v>16</v>
      </c>
      <c r="I41" s="19">
        <v>102</v>
      </c>
      <c r="J41" s="19">
        <v>10</v>
      </c>
      <c r="K41" s="19">
        <f>25-J41</f>
        <v>15</v>
      </c>
      <c r="L41" s="19">
        <v>64</v>
      </c>
      <c r="M41" s="19">
        <v>9</v>
      </c>
      <c r="N41" s="19">
        <f>28-M41</f>
        <v>19</v>
      </c>
      <c r="O41" s="19">
        <v>37</v>
      </c>
      <c r="P41" s="9">
        <f t="shared" si="7"/>
        <v>77</v>
      </c>
      <c r="Q41" s="9">
        <f t="shared" si="8"/>
        <v>282</v>
      </c>
    </row>
    <row r="42" spans="1:17" ht="17.25" x14ac:dyDescent="0.3">
      <c r="A42" s="6">
        <v>11</v>
      </c>
      <c r="B42" s="7" t="s">
        <v>139</v>
      </c>
      <c r="C42" s="3" t="s">
        <v>159</v>
      </c>
      <c r="D42" s="23">
        <v>10</v>
      </c>
      <c r="E42" s="23">
        <f t="shared" si="4"/>
        <v>29</v>
      </c>
      <c r="F42" s="23">
        <v>65</v>
      </c>
      <c r="G42" s="19">
        <v>8</v>
      </c>
      <c r="H42" s="19">
        <f t="shared" si="5"/>
        <v>22</v>
      </c>
      <c r="I42" s="19">
        <v>71</v>
      </c>
      <c r="J42" s="19">
        <v>4</v>
      </c>
      <c r="K42" s="19">
        <f>25-J42</f>
        <v>21</v>
      </c>
      <c r="L42" s="19">
        <v>35</v>
      </c>
      <c r="M42" s="60"/>
      <c r="N42" s="60"/>
      <c r="O42" s="60"/>
      <c r="P42" s="9">
        <f t="shared" si="7"/>
        <v>72</v>
      </c>
      <c r="Q42" s="9">
        <f t="shared" si="8"/>
        <v>171</v>
      </c>
    </row>
    <row r="43" spans="1:17" ht="17.25" x14ac:dyDescent="0.3">
      <c r="A43" s="6">
        <v>12</v>
      </c>
      <c r="B43" s="7" t="s">
        <v>253</v>
      </c>
      <c r="C43" s="3" t="s">
        <v>254</v>
      </c>
      <c r="D43" s="23">
        <v>7</v>
      </c>
      <c r="E43" s="23">
        <f t="shared" si="4"/>
        <v>32</v>
      </c>
      <c r="F43" s="23">
        <v>46</v>
      </c>
      <c r="G43" s="19">
        <v>11</v>
      </c>
      <c r="H43" s="19">
        <f t="shared" si="5"/>
        <v>19</v>
      </c>
      <c r="I43" s="19">
        <v>93</v>
      </c>
      <c r="J43" s="60"/>
      <c r="K43" s="60"/>
      <c r="L43" s="60"/>
      <c r="M43" s="19">
        <v>12</v>
      </c>
      <c r="N43" s="19">
        <f t="shared" ref="N43:N54" si="9">28-M43</f>
        <v>16</v>
      </c>
      <c r="O43" s="19">
        <v>49</v>
      </c>
      <c r="P43" s="9">
        <f t="shared" si="7"/>
        <v>67</v>
      </c>
      <c r="Q43" s="9">
        <f t="shared" si="8"/>
        <v>188</v>
      </c>
    </row>
    <row r="44" spans="1:17" ht="17.25" x14ac:dyDescent="0.3">
      <c r="A44" s="6">
        <v>13</v>
      </c>
      <c r="B44" s="7" t="s">
        <v>140</v>
      </c>
      <c r="C44" s="3" t="s">
        <v>119</v>
      </c>
      <c r="D44" s="23">
        <v>17</v>
      </c>
      <c r="E44" s="23">
        <f t="shared" si="4"/>
        <v>22</v>
      </c>
      <c r="F44" s="23">
        <v>113</v>
      </c>
      <c r="G44" s="19">
        <v>16</v>
      </c>
      <c r="H44" s="19">
        <f t="shared" si="5"/>
        <v>14</v>
      </c>
      <c r="I44" s="19">
        <v>122</v>
      </c>
      <c r="J44" s="19">
        <v>11</v>
      </c>
      <c r="K44" s="19">
        <f>25-J44</f>
        <v>14</v>
      </c>
      <c r="L44" s="19">
        <v>68</v>
      </c>
      <c r="M44" s="19">
        <v>14</v>
      </c>
      <c r="N44" s="19">
        <f t="shared" si="9"/>
        <v>14</v>
      </c>
      <c r="O44" s="19">
        <v>67</v>
      </c>
      <c r="P44" s="9">
        <f t="shared" si="7"/>
        <v>64</v>
      </c>
      <c r="Q44" s="9">
        <f t="shared" si="8"/>
        <v>370</v>
      </c>
    </row>
    <row r="45" spans="1:17" ht="17.25" x14ac:dyDescent="0.3">
      <c r="A45" s="6">
        <v>14</v>
      </c>
      <c r="B45" s="7" t="s">
        <v>141</v>
      </c>
      <c r="C45" s="3" t="s">
        <v>157</v>
      </c>
      <c r="D45" s="23">
        <v>16</v>
      </c>
      <c r="E45" s="23">
        <f t="shared" si="4"/>
        <v>23</v>
      </c>
      <c r="F45" s="23">
        <v>108</v>
      </c>
      <c r="G45" s="19">
        <v>13</v>
      </c>
      <c r="H45" s="19">
        <f t="shared" si="5"/>
        <v>17</v>
      </c>
      <c r="I45" s="19">
        <v>100</v>
      </c>
      <c r="J45" s="60"/>
      <c r="K45" s="60"/>
      <c r="L45" s="60"/>
      <c r="M45" s="19">
        <v>11</v>
      </c>
      <c r="N45" s="19">
        <f t="shared" si="9"/>
        <v>17</v>
      </c>
      <c r="O45" s="19">
        <v>49</v>
      </c>
      <c r="P45" s="9">
        <f t="shared" si="7"/>
        <v>57</v>
      </c>
      <c r="Q45" s="9">
        <f t="shared" si="8"/>
        <v>257</v>
      </c>
    </row>
    <row r="46" spans="1:17" ht="17.25" x14ac:dyDescent="0.3">
      <c r="A46" s="6">
        <v>15</v>
      </c>
      <c r="B46" s="7" t="s">
        <v>138</v>
      </c>
      <c r="C46" s="3" t="s">
        <v>158</v>
      </c>
      <c r="D46" s="23">
        <v>15</v>
      </c>
      <c r="E46" s="23">
        <f t="shared" si="4"/>
        <v>24</v>
      </c>
      <c r="F46" s="23">
        <v>101</v>
      </c>
      <c r="G46" s="19">
        <v>15</v>
      </c>
      <c r="H46" s="19">
        <f t="shared" si="5"/>
        <v>15</v>
      </c>
      <c r="I46" s="19">
        <v>118</v>
      </c>
      <c r="J46" s="19">
        <v>19</v>
      </c>
      <c r="K46" s="19">
        <f>25-J46</f>
        <v>6</v>
      </c>
      <c r="L46" s="19">
        <v>115</v>
      </c>
      <c r="M46" s="19">
        <v>16</v>
      </c>
      <c r="N46" s="19">
        <f t="shared" si="9"/>
        <v>12</v>
      </c>
      <c r="O46" s="19">
        <v>83</v>
      </c>
      <c r="P46" s="9">
        <f t="shared" si="7"/>
        <v>57</v>
      </c>
      <c r="Q46" s="9">
        <f t="shared" si="8"/>
        <v>417</v>
      </c>
    </row>
    <row r="47" spans="1:17" ht="17.25" x14ac:dyDescent="0.3">
      <c r="A47" s="6">
        <v>16</v>
      </c>
      <c r="B47" s="7" t="s">
        <v>154</v>
      </c>
      <c r="C47" s="3" t="s">
        <v>231</v>
      </c>
      <c r="D47" s="23">
        <v>14</v>
      </c>
      <c r="E47" s="23">
        <f t="shared" si="4"/>
        <v>25</v>
      </c>
      <c r="F47" s="23">
        <v>87</v>
      </c>
      <c r="G47" s="19">
        <v>12</v>
      </c>
      <c r="H47" s="19">
        <f t="shared" si="5"/>
        <v>18</v>
      </c>
      <c r="I47" s="19">
        <v>95</v>
      </c>
      <c r="J47" s="60"/>
      <c r="K47" s="60"/>
      <c r="L47" s="60"/>
      <c r="M47" s="19">
        <v>15</v>
      </c>
      <c r="N47" s="19">
        <f t="shared" si="9"/>
        <v>13</v>
      </c>
      <c r="O47" s="19">
        <v>76</v>
      </c>
      <c r="P47" s="9">
        <f t="shared" si="7"/>
        <v>56</v>
      </c>
      <c r="Q47" s="9">
        <f t="shared" si="8"/>
        <v>258</v>
      </c>
    </row>
    <row r="48" spans="1:17" ht="17.25" x14ac:dyDescent="0.3">
      <c r="A48" s="6">
        <v>17</v>
      </c>
      <c r="B48" s="7" t="s">
        <v>149</v>
      </c>
      <c r="C48" s="3" t="s">
        <v>118</v>
      </c>
      <c r="D48" s="23">
        <v>18</v>
      </c>
      <c r="E48" s="23">
        <f t="shared" si="4"/>
        <v>21</v>
      </c>
      <c r="F48" s="23">
        <v>127</v>
      </c>
      <c r="G48" s="19">
        <v>19</v>
      </c>
      <c r="H48" s="19">
        <f t="shared" si="5"/>
        <v>11</v>
      </c>
      <c r="I48" s="19">
        <v>168</v>
      </c>
      <c r="J48" s="19">
        <v>18</v>
      </c>
      <c r="K48" s="19">
        <f>25-J48</f>
        <v>7</v>
      </c>
      <c r="L48" s="19">
        <v>114</v>
      </c>
      <c r="M48" s="19">
        <v>18</v>
      </c>
      <c r="N48" s="19">
        <f t="shared" si="9"/>
        <v>10</v>
      </c>
      <c r="O48" s="19">
        <v>99</v>
      </c>
      <c r="P48" s="9">
        <f t="shared" si="7"/>
        <v>49</v>
      </c>
      <c r="Q48" s="9">
        <f t="shared" si="8"/>
        <v>508</v>
      </c>
    </row>
    <row r="49" spans="1:17" ht="17.25" x14ac:dyDescent="0.3">
      <c r="A49" s="6">
        <v>18</v>
      </c>
      <c r="B49" s="7" t="s">
        <v>150</v>
      </c>
      <c r="C49" s="3" t="s">
        <v>162</v>
      </c>
      <c r="D49" s="23">
        <v>19</v>
      </c>
      <c r="E49" s="23">
        <f t="shared" si="4"/>
        <v>20</v>
      </c>
      <c r="F49" s="23">
        <v>128</v>
      </c>
      <c r="G49" s="19">
        <v>23</v>
      </c>
      <c r="H49" s="19">
        <f t="shared" si="5"/>
        <v>7</v>
      </c>
      <c r="I49" s="19">
        <v>186</v>
      </c>
      <c r="J49" s="19">
        <v>12</v>
      </c>
      <c r="K49" s="19">
        <f>25-J49</f>
        <v>13</v>
      </c>
      <c r="L49" s="19">
        <v>97</v>
      </c>
      <c r="M49" s="19">
        <v>19</v>
      </c>
      <c r="N49" s="19">
        <f t="shared" si="9"/>
        <v>9</v>
      </c>
      <c r="O49" s="19">
        <v>103</v>
      </c>
      <c r="P49" s="9">
        <f t="shared" si="7"/>
        <v>49</v>
      </c>
      <c r="Q49" s="9">
        <f t="shared" si="8"/>
        <v>514</v>
      </c>
    </row>
    <row r="50" spans="1:17" ht="17.25" x14ac:dyDescent="0.3">
      <c r="A50" s="6">
        <v>19</v>
      </c>
      <c r="B50" s="7" t="s">
        <v>134</v>
      </c>
      <c r="C50" s="3" t="s">
        <v>157</v>
      </c>
      <c r="D50" s="23">
        <v>13</v>
      </c>
      <c r="E50" s="23">
        <f t="shared" si="4"/>
        <v>26</v>
      </c>
      <c r="F50" s="23">
        <v>83</v>
      </c>
      <c r="G50" s="60"/>
      <c r="H50" s="60"/>
      <c r="I50" s="60"/>
      <c r="J50" s="60"/>
      <c r="K50" s="60"/>
      <c r="L50" s="60"/>
      <c r="M50" s="19">
        <v>10</v>
      </c>
      <c r="N50" s="19">
        <f t="shared" si="9"/>
        <v>18</v>
      </c>
      <c r="O50" s="19">
        <v>38</v>
      </c>
      <c r="P50" s="9">
        <f t="shared" si="7"/>
        <v>44</v>
      </c>
      <c r="Q50" s="9">
        <f t="shared" si="8"/>
        <v>121</v>
      </c>
    </row>
    <row r="51" spans="1:17" ht="17.25" x14ac:dyDescent="0.3">
      <c r="A51" s="6">
        <v>20</v>
      </c>
      <c r="B51" s="7" t="s">
        <v>146</v>
      </c>
      <c r="C51" s="3" t="s">
        <v>157</v>
      </c>
      <c r="D51" s="23">
        <v>24</v>
      </c>
      <c r="E51" s="23">
        <f t="shared" si="4"/>
        <v>15</v>
      </c>
      <c r="F51" s="23">
        <v>168</v>
      </c>
      <c r="G51" s="19">
        <v>17</v>
      </c>
      <c r="H51" s="19">
        <f t="shared" ref="H51:H57" si="10">30-G51</f>
        <v>13</v>
      </c>
      <c r="I51" s="19">
        <v>145</v>
      </c>
      <c r="J51" s="60"/>
      <c r="K51" s="60"/>
      <c r="L51" s="60"/>
      <c r="M51" s="19">
        <v>17</v>
      </c>
      <c r="N51" s="19">
        <f t="shared" si="9"/>
        <v>11</v>
      </c>
      <c r="O51" s="19">
        <v>93</v>
      </c>
      <c r="P51" s="9">
        <f t="shared" si="7"/>
        <v>39</v>
      </c>
      <c r="Q51" s="9">
        <f t="shared" si="8"/>
        <v>406</v>
      </c>
    </row>
    <row r="52" spans="1:17" ht="17.25" x14ac:dyDescent="0.3">
      <c r="A52" s="6">
        <v>21</v>
      </c>
      <c r="B52" s="7" t="s">
        <v>148</v>
      </c>
      <c r="C52" s="3" t="s">
        <v>100</v>
      </c>
      <c r="D52" s="23">
        <v>23</v>
      </c>
      <c r="E52" s="23">
        <f t="shared" si="4"/>
        <v>16</v>
      </c>
      <c r="F52" s="23">
        <v>157</v>
      </c>
      <c r="G52" s="19">
        <v>24</v>
      </c>
      <c r="H52" s="19">
        <f t="shared" si="10"/>
        <v>6</v>
      </c>
      <c r="I52" s="19">
        <v>207</v>
      </c>
      <c r="J52" s="19">
        <v>15</v>
      </c>
      <c r="K52" s="19">
        <f>25-J52</f>
        <v>10</v>
      </c>
      <c r="L52" s="19">
        <v>103</v>
      </c>
      <c r="M52" s="19">
        <v>23</v>
      </c>
      <c r="N52" s="19">
        <f t="shared" si="9"/>
        <v>5</v>
      </c>
      <c r="O52" s="19">
        <v>119</v>
      </c>
      <c r="P52" s="9">
        <f t="shared" si="7"/>
        <v>37</v>
      </c>
      <c r="Q52" s="9">
        <f t="shared" si="8"/>
        <v>586</v>
      </c>
    </row>
    <row r="53" spans="1:17" ht="17.25" x14ac:dyDescent="0.3">
      <c r="A53" s="6">
        <v>22</v>
      </c>
      <c r="B53" s="7" t="s">
        <v>145</v>
      </c>
      <c r="C53" s="3" t="s">
        <v>62</v>
      </c>
      <c r="D53" s="23">
        <v>31</v>
      </c>
      <c r="E53" s="23">
        <f t="shared" si="4"/>
        <v>8</v>
      </c>
      <c r="F53" s="23">
        <v>216</v>
      </c>
      <c r="G53" s="19">
        <v>21</v>
      </c>
      <c r="H53" s="19">
        <f t="shared" si="10"/>
        <v>9</v>
      </c>
      <c r="I53" s="19">
        <v>177</v>
      </c>
      <c r="J53" s="19">
        <v>13</v>
      </c>
      <c r="K53" s="19">
        <f>25-J53</f>
        <v>12</v>
      </c>
      <c r="L53" s="19">
        <v>98</v>
      </c>
      <c r="M53" s="19">
        <v>21</v>
      </c>
      <c r="N53" s="19">
        <f t="shared" si="9"/>
        <v>7</v>
      </c>
      <c r="O53" s="19">
        <v>107</v>
      </c>
      <c r="P53" s="9">
        <f t="shared" si="7"/>
        <v>36</v>
      </c>
      <c r="Q53" s="9">
        <f t="shared" si="8"/>
        <v>598</v>
      </c>
    </row>
    <row r="54" spans="1:17" ht="17.25" x14ac:dyDescent="0.3">
      <c r="A54" s="6">
        <v>23</v>
      </c>
      <c r="B54" s="7" t="s">
        <v>402</v>
      </c>
      <c r="C54" s="3" t="s">
        <v>400</v>
      </c>
      <c r="D54" s="19">
        <v>33</v>
      </c>
      <c r="E54" s="23">
        <f t="shared" si="4"/>
        <v>6</v>
      </c>
      <c r="F54" s="23">
        <v>228</v>
      </c>
      <c r="G54" s="19">
        <v>22</v>
      </c>
      <c r="H54" s="19">
        <f t="shared" si="10"/>
        <v>8</v>
      </c>
      <c r="I54" s="19">
        <v>182</v>
      </c>
      <c r="J54" s="19">
        <v>16</v>
      </c>
      <c r="K54" s="19">
        <f>25-J54</f>
        <v>9</v>
      </c>
      <c r="L54" s="19">
        <v>109</v>
      </c>
      <c r="M54" s="19">
        <v>20</v>
      </c>
      <c r="N54" s="19">
        <f t="shared" si="9"/>
        <v>8</v>
      </c>
      <c r="O54" s="19">
        <v>106</v>
      </c>
      <c r="P54" s="9">
        <f t="shared" si="7"/>
        <v>31</v>
      </c>
      <c r="Q54" s="9">
        <f t="shared" si="8"/>
        <v>625</v>
      </c>
    </row>
    <row r="55" spans="1:17" ht="17.25" x14ac:dyDescent="0.3">
      <c r="A55" s="6">
        <v>24</v>
      </c>
      <c r="B55" s="7" t="s">
        <v>147</v>
      </c>
      <c r="C55" s="3" t="s">
        <v>64</v>
      </c>
      <c r="D55" s="23">
        <v>21</v>
      </c>
      <c r="E55" s="23">
        <f t="shared" si="4"/>
        <v>18</v>
      </c>
      <c r="F55" s="23">
        <v>147</v>
      </c>
      <c r="G55" s="19">
        <v>18</v>
      </c>
      <c r="H55" s="19">
        <f t="shared" si="10"/>
        <v>12</v>
      </c>
      <c r="I55" s="19">
        <v>151</v>
      </c>
      <c r="J55" s="60"/>
      <c r="K55" s="60"/>
      <c r="L55" s="60"/>
      <c r="M55" s="60"/>
      <c r="N55" s="60"/>
      <c r="O55" s="60"/>
      <c r="P55" s="9">
        <f t="shared" si="7"/>
        <v>30</v>
      </c>
      <c r="Q55" s="9">
        <f t="shared" si="8"/>
        <v>298</v>
      </c>
    </row>
    <row r="56" spans="1:17" ht="17.25" x14ac:dyDescent="0.3">
      <c r="A56" s="6">
        <v>25</v>
      </c>
      <c r="B56" s="7" t="s">
        <v>394</v>
      </c>
      <c r="C56" s="3" t="s">
        <v>395</v>
      </c>
      <c r="D56" s="19">
        <v>20</v>
      </c>
      <c r="E56" s="23">
        <f t="shared" si="4"/>
        <v>19</v>
      </c>
      <c r="F56" s="23">
        <v>131</v>
      </c>
      <c r="G56" s="19">
        <v>20</v>
      </c>
      <c r="H56" s="19">
        <f t="shared" si="10"/>
        <v>10</v>
      </c>
      <c r="I56" s="19">
        <v>171</v>
      </c>
      <c r="J56" s="60"/>
      <c r="K56" s="60"/>
      <c r="L56" s="60"/>
      <c r="M56" s="60"/>
      <c r="N56" s="60"/>
      <c r="O56" s="60"/>
      <c r="P56" s="9">
        <f t="shared" si="7"/>
        <v>29</v>
      </c>
      <c r="Q56" s="9">
        <f t="shared" si="8"/>
        <v>302</v>
      </c>
    </row>
    <row r="57" spans="1:17" ht="17.25" x14ac:dyDescent="0.3">
      <c r="A57" s="6">
        <v>26</v>
      </c>
      <c r="B57" s="7" t="s">
        <v>107</v>
      </c>
      <c r="C57" s="3" t="s">
        <v>158</v>
      </c>
      <c r="D57" s="23">
        <v>29</v>
      </c>
      <c r="E57" s="23">
        <f t="shared" si="4"/>
        <v>10</v>
      </c>
      <c r="F57" s="23">
        <v>192</v>
      </c>
      <c r="G57" s="19">
        <v>25</v>
      </c>
      <c r="H57" s="19">
        <f t="shared" si="10"/>
        <v>5</v>
      </c>
      <c r="I57" s="19">
        <v>216</v>
      </c>
      <c r="J57" s="19">
        <v>14</v>
      </c>
      <c r="K57" s="19">
        <f>25-J57</f>
        <v>11</v>
      </c>
      <c r="L57" s="19">
        <v>101</v>
      </c>
      <c r="M57" s="19">
        <v>27</v>
      </c>
      <c r="N57" s="19">
        <f>28-M57</f>
        <v>1</v>
      </c>
      <c r="O57" s="19">
        <v>136</v>
      </c>
      <c r="P57" s="9">
        <f t="shared" si="7"/>
        <v>27</v>
      </c>
      <c r="Q57" s="9">
        <f t="shared" si="8"/>
        <v>645</v>
      </c>
    </row>
    <row r="58" spans="1:17" ht="17.25" x14ac:dyDescent="0.3">
      <c r="A58" s="6">
        <v>27</v>
      </c>
      <c r="B58" s="7" t="s">
        <v>143</v>
      </c>
      <c r="C58" s="3" t="s">
        <v>160</v>
      </c>
      <c r="D58" s="23">
        <v>22</v>
      </c>
      <c r="E58" s="23">
        <f t="shared" si="4"/>
        <v>17</v>
      </c>
      <c r="F58" s="23">
        <v>150</v>
      </c>
      <c r="G58" s="60"/>
      <c r="H58" s="60"/>
      <c r="I58" s="60"/>
      <c r="J58" s="60"/>
      <c r="K58" s="60"/>
      <c r="L58" s="60"/>
      <c r="M58" s="19">
        <v>22</v>
      </c>
      <c r="N58" s="19">
        <f>28-M58</f>
        <v>6</v>
      </c>
      <c r="O58" s="19">
        <v>114</v>
      </c>
      <c r="P58" s="9">
        <f t="shared" si="7"/>
        <v>23</v>
      </c>
      <c r="Q58" s="9">
        <f t="shared" si="8"/>
        <v>264</v>
      </c>
    </row>
    <row r="59" spans="1:17" ht="17.25" x14ac:dyDescent="0.3">
      <c r="A59" s="6">
        <v>28</v>
      </c>
      <c r="B59" s="7" t="s">
        <v>399</v>
      </c>
      <c r="C59" s="3" t="s">
        <v>400</v>
      </c>
      <c r="D59" s="19">
        <v>27</v>
      </c>
      <c r="E59" s="23">
        <f t="shared" si="4"/>
        <v>12</v>
      </c>
      <c r="F59" s="23">
        <v>187</v>
      </c>
      <c r="G59" s="19">
        <v>26</v>
      </c>
      <c r="H59" s="19">
        <f>30-G59</f>
        <v>4</v>
      </c>
      <c r="I59" s="19">
        <v>217</v>
      </c>
      <c r="J59" s="19">
        <v>21</v>
      </c>
      <c r="K59" s="19">
        <f>25-J59</f>
        <v>4</v>
      </c>
      <c r="L59" s="19">
        <v>138</v>
      </c>
      <c r="M59" s="19">
        <v>25</v>
      </c>
      <c r="N59" s="19">
        <f>28-M59</f>
        <v>3</v>
      </c>
      <c r="O59" s="19">
        <v>127</v>
      </c>
      <c r="P59" s="9">
        <f t="shared" si="7"/>
        <v>23</v>
      </c>
      <c r="Q59" s="9">
        <f t="shared" si="8"/>
        <v>669</v>
      </c>
    </row>
    <row r="60" spans="1:17" ht="17.25" x14ac:dyDescent="0.3">
      <c r="A60" s="6">
        <v>29</v>
      </c>
      <c r="B60" s="7" t="s">
        <v>398</v>
      </c>
      <c r="C60" s="3" t="s">
        <v>393</v>
      </c>
      <c r="D60" s="19">
        <v>26</v>
      </c>
      <c r="E60" s="23">
        <f t="shared" si="4"/>
        <v>13</v>
      </c>
      <c r="F60" s="23">
        <v>179</v>
      </c>
      <c r="G60" s="19">
        <v>29</v>
      </c>
      <c r="H60" s="19">
        <f>30-G60</f>
        <v>1</v>
      </c>
      <c r="I60" s="19">
        <v>226</v>
      </c>
      <c r="J60" s="19">
        <v>17</v>
      </c>
      <c r="K60" s="19">
        <f>25-J60</f>
        <v>8</v>
      </c>
      <c r="L60" s="19">
        <v>110</v>
      </c>
      <c r="M60" s="19">
        <v>29</v>
      </c>
      <c r="N60" s="19">
        <v>0</v>
      </c>
      <c r="O60" s="19">
        <v>154</v>
      </c>
      <c r="P60" s="9">
        <f t="shared" si="7"/>
        <v>22</v>
      </c>
      <c r="Q60" s="9">
        <f t="shared" si="8"/>
        <v>669</v>
      </c>
    </row>
    <row r="61" spans="1:17" ht="17.25" x14ac:dyDescent="0.3">
      <c r="A61" s="6">
        <v>30</v>
      </c>
      <c r="B61" s="7" t="s">
        <v>396</v>
      </c>
      <c r="C61" s="3" t="s">
        <v>397</v>
      </c>
      <c r="D61" s="19">
        <v>25</v>
      </c>
      <c r="E61" s="23">
        <f t="shared" si="4"/>
        <v>14</v>
      </c>
      <c r="F61" s="23">
        <v>179</v>
      </c>
      <c r="G61" s="60"/>
      <c r="H61" s="60"/>
      <c r="I61" s="60"/>
      <c r="J61" s="19">
        <v>23</v>
      </c>
      <c r="K61" s="19">
        <f>25-J61</f>
        <v>2</v>
      </c>
      <c r="L61" s="19">
        <v>147</v>
      </c>
      <c r="M61" s="19">
        <v>24</v>
      </c>
      <c r="N61" s="19">
        <f>28-M61</f>
        <v>4</v>
      </c>
      <c r="O61" s="19">
        <v>124</v>
      </c>
      <c r="P61" s="9">
        <f t="shared" si="7"/>
        <v>20</v>
      </c>
      <c r="Q61" s="9">
        <f t="shared" si="8"/>
        <v>450</v>
      </c>
    </row>
    <row r="62" spans="1:17" ht="17.25" x14ac:dyDescent="0.3">
      <c r="A62" s="6">
        <v>31</v>
      </c>
      <c r="B62" s="7" t="s">
        <v>401</v>
      </c>
      <c r="C62" s="3" t="s">
        <v>393</v>
      </c>
      <c r="D62" s="19">
        <v>32</v>
      </c>
      <c r="E62" s="23">
        <f t="shared" si="4"/>
        <v>7</v>
      </c>
      <c r="F62" s="23">
        <v>217</v>
      </c>
      <c r="G62" s="19">
        <v>28</v>
      </c>
      <c r="H62" s="19">
        <f>30-G62</f>
        <v>2</v>
      </c>
      <c r="I62" s="19">
        <v>224</v>
      </c>
      <c r="J62" s="19">
        <v>20</v>
      </c>
      <c r="K62" s="19">
        <f>25-J62</f>
        <v>5</v>
      </c>
      <c r="L62" s="19">
        <v>117</v>
      </c>
      <c r="M62" s="19">
        <v>26</v>
      </c>
      <c r="N62" s="19">
        <f>28-M62</f>
        <v>2</v>
      </c>
      <c r="O62" s="19">
        <v>131</v>
      </c>
      <c r="P62" s="9">
        <f t="shared" si="7"/>
        <v>16</v>
      </c>
      <c r="Q62" s="9">
        <f t="shared" si="8"/>
        <v>689</v>
      </c>
    </row>
    <row r="63" spans="1:17" ht="17.25" x14ac:dyDescent="0.3">
      <c r="A63" s="6">
        <v>32</v>
      </c>
      <c r="B63" s="7" t="s">
        <v>153</v>
      </c>
      <c r="C63" s="3" t="s">
        <v>163</v>
      </c>
      <c r="D63" s="23">
        <v>28</v>
      </c>
      <c r="E63" s="23">
        <f t="shared" si="4"/>
        <v>11</v>
      </c>
      <c r="F63" s="23">
        <v>191</v>
      </c>
      <c r="G63" s="60"/>
      <c r="H63" s="60"/>
      <c r="I63" s="60"/>
      <c r="J63" s="19">
        <v>22</v>
      </c>
      <c r="K63" s="19">
        <f>25-J63</f>
        <v>3</v>
      </c>
      <c r="L63" s="19">
        <v>141</v>
      </c>
      <c r="M63" s="19">
        <v>28</v>
      </c>
      <c r="N63" s="19">
        <f>28-M63</f>
        <v>0</v>
      </c>
      <c r="O63" s="19">
        <v>143</v>
      </c>
      <c r="P63" s="9">
        <f t="shared" si="7"/>
        <v>14</v>
      </c>
      <c r="Q63" s="9">
        <f t="shared" si="8"/>
        <v>475</v>
      </c>
    </row>
    <row r="64" spans="1:17" ht="17.25" x14ac:dyDescent="0.3">
      <c r="A64" s="6">
        <v>33</v>
      </c>
      <c r="B64" s="7" t="s">
        <v>151</v>
      </c>
      <c r="C64" s="3" t="s">
        <v>117</v>
      </c>
      <c r="D64" s="23">
        <v>30</v>
      </c>
      <c r="E64" s="23">
        <f t="shared" si="4"/>
        <v>9</v>
      </c>
      <c r="F64" s="23">
        <v>195</v>
      </c>
      <c r="G64" s="60"/>
      <c r="H64" s="60"/>
      <c r="I64" s="60"/>
      <c r="J64" s="60"/>
      <c r="K64" s="60"/>
      <c r="L64" s="60"/>
      <c r="M64" s="60"/>
      <c r="N64" s="60"/>
      <c r="O64" s="60"/>
      <c r="P64" s="9">
        <f t="shared" si="7"/>
        <v>9</v>
      </c>
      <c r="Q64" s="9">
        <f t="shared" si="8"/>
        <v>195</v>
      </c>
    </row>
    <row r="65" spans="1:17" ht="17.25" x14ac:dyDescent="0.3">
      <c r="A65" s="6">
        <v>34</v>
      </c>
      <c r="B65" s="7" t="s">
        <v>403</v>
      </c>
      <c r="C65" s="3" t="s">
        <v>404</v>
      </c>
      <c r="D65" s="19">
        <v>34</v>
      </c>
      <c r="E65" s="23">
        <f t="shared" si="4"/>
        <v>5</v>
      </c>
      <c r="F65" s="23">
        <v>235</v>
      </c>
      <c r="G65" s="60"/>
      <c r="H65" s="60"/>
      <c r="I65" s="60"/>
      <c r="J65" s="60"/>
      <c r="K65" s="60"/>
      <c r="L65" s="60"/>
      <c r="M65" s="60"/>
      <c r="N65" s="60"/>
      <c r="O65" s="60"/>
      <c r="P65" s="9">
        <f t="shared" si="7"/>
        <v>5</v>
      </c>
      <c r="Q65" s="9">
        <f t="shared" si="8"/>
        <v>235</v>
      </c>
    </row>
    <row r="66" spans="1:17" ht="17.25" x14ac:dyDescent="0.3">
      <c r="A66" s="6">
        <v>35</v>
      </c>
      <c r="B66" s="7" t="s">
        <v>405</v>
      </c>
      <c r="C66" s="3" t="s">
        <v>406</v>
      </c>
      <c r="D66" s="19">
        <v>35</v>
      </c>
      <c r="E66" s="23">
        <f t="shared" si="4"/>
        <v>4</v>
      </c>
      <c r="F66" s="23">
        <v>251</v>
      </c>
      <c r="G66" s="60"/>
      <c r="H66" s="60"/>
      <c r="I66" s="60"/>
      <c r="J66" s="60"/>
      <c r="K66" s="60"/>
      <c r="L66" s="60"/>
      <c r="M66" s="60"/>
      <c r="N66" s="60"/>
      <c r="O66" s="60"/>
      <c r="P66" s="9">
        <f t="shared" si="7"/>
        <v>4</v>
      </c>
      <c r="Q66" s="9">
        <f t="shared" si="8"/>
        <v>251</v>
      </c>
    </row>
    <row r="67" spans="1:17" ht="17.25" x14ac:dyDescent="0.3">
      <c r="A67" s="6">
        <v>36</v>
      </c>
      <c r="B67" s="7" t="s">
        <v>407</v>
      </c>
      <c r="C67" s="3" t="s">
        <v>408</v>
      </c>
      <c r="D67" s="19">
        <v>36</v>
      </c>
      <c r="E67" s="23">
        <f t="shared" si="4"/>
        <v>3</v>
      </c>
      <c r="F67" s="23">
        <v>259</v>
      </c>
      <c r="G67" s="60"/>
      <c r="H67" s="60"/>
      <c r="I67" s="60"/>
      <c r="J67" s="19">
        <v>24</v>
      </c>
      <c r="K67" s="19">
        <f>25-J67</f>
        <v>1</v>
      </c>
      <c r="L67" s="19">
        <v>161</v>
      </c>
      <c r="M67" s="19">
        <v>30</v>
      </c>
      <c r="N67" s="19">
        <v>0</v>
      </c>
      <c r="O67" s="19">
        <v>156</v>
      </c>
      <c r="P67" s="9">
        <f t="shared" si="7"/>
        <v>4</v>
      </c>
      <c r="Q67" s="9">
        <f t="shared" si="8"/>
        <v>576</v>
      </c>
    </row>
    <row r="68" spans="1:17" ht="17.25" x14ac:dyDescent="0.3">
      <c r="A68" s="6">
        <v>37</v>
      </c>
      <c r="B68" s="7" t="s">
        <v>501</v>
      </c>
      <c r="C68" s="3" t="s">
        <v>502</v>
      </c>
      <c r="D68" s="60"/>
      <c r="E68" s="60"/>
      <c r="F68" s="60"/>
      <c r="G68" s="23">
        <v>27</v>
      </c>
      <c r="H68" s="19">
        <f>30-G68</f>
        <v>3</v>
      </c>
      <c r="I68" s="23">
        <v>221</v>
      </c>
      <c r="J68" s="60"/>
      <c r="K68" s="60"/>
      <c r="L68" s="60"/>
      <c r="M68" s="60"/>
      <c r="N68" s="60"/>
      <c r="O68" s="60"/>
      <c r="P68" s="9">
        <f t="shared" si="7"/>
        <v>3</v>
      </c>
      <c r="Q68" s="9">
        <f t="shared" si="8"/>
        <v>221</v>
      </c>
    </row>
    <row r="69" spans="1:17" ht="17.25" x14ac:dyDescent="0.3">
      <c r="A69" s="6">
        <v>38</v>
      </c>
      <c r="B69" s="7" t="s">
        <v>409</v>
      </c>
      <c r="C69" s="3" t="s">
        <v>410</v>
      </c>
      <c r="D69" s="19">
        <v>37</v>
      </c>
      <c r="E69" s="23">
        <f>39-D69</f>
        <v>2</v>
      </c>
      <c r="F69" s="23">
        <v>261</v>
      </c>
      <c r="G69" s="60"/>
      <c r="H69" s="60"/>
      <c r="I69" s="60"/>
      <c r="J69" s="60"/>
      <c r="K69" s="60"/>
      <c r="L69" s="60"/>
      <c r="M69" s="60"/>
      <c r="N69" s="60"/>
      <c r="O69" s="60"/>
      <c r="P69" s="9">
        <f t="shared" si="7"/>
        <v>2</v>
      </c>
      <c r="Q69" s="9">
        <f t="shared" si="8"/>
        <v>261</v>
      </c>
    </row>
    <row r="70" spans="1:17" ht="17.25" x14ac:dyDescent="0.3">
      <c r="A70" s="6">
        <v>39</v>
      </c>
      <c r="B70" s="7" t="s">
        <v>142</v>
      </c>
      <c r="C70" s="3" t="s">
        <v>411</v>
      </c>
      <c r="D70" s="23">
        <v>38</v>
      </c>
      <c r="E70" s="23">
        <f>39-D70</f>
        <v>1</v>
      </c>
      <c r="F70" s="23">
        <v>273</v>
      </c>
      <c r="G70" s="60"/>
      <c r="H70" s="60"/>
      <c r="I70" s="60"/>
      <c r="J70" s="60"/>
      <c r="K70" s="60"/>
      <c r="L70" s="60"/>
      <c r="M70" s="60"/>
      <c r="N70" s="60"/>
      <c r="O70" s="60"/>
      <c r="P70" s="9">
        <f t="shared" si="7"/>
        <v>1</v>
      </c>
      <c r="Q70" s="9">
        <f t="shared" si="8"/>
        <v>273</v>
      </c>
    </row>
    <row r="72" spans="1:17" ht="17.25" x14ac:dyDescent="0.3">
      <c r="A72" s="1" t="s">
        <v>164</v>
      </c>
      <c r="B72" s="16"/>
      <c r="C72" s="17"/>
      <c r="D72" s="36"/>
      <c r="E72" s="36"/>
      <c r="F72" s="36"/>
      <c r="G72" s="32"/>
      <c r="H72" s="32"/>
      <c r="I72" s="32"/>
      <c r="J72" s="32"/>
      <c r="K72" s="32"/>
      <c r="L72" s="32"/>
      <c r="M72" s="32"/>
      <c r="N72" s="32"/>
      <c r="O72" s="32"/>
      <c r="P72" s="18"/>
      <c r="Q72" s="18"/>
    </row>
    <row r="73" spans="1:17" ht="17.25" x14ac:dyDescent="0.3">
      <c r="A73" s="73" t="s">
        <v>3</v>
      </c>
      <c r="B73" s="74" t="s">
        <v>0</v>
      </c>
      <c r="C73" s="74" t="s">
        <v>1</v>
      </c>
      <c r="D73" s="89" t="s">
        <v>256</v>
      </c>
      <c r="E73" s="89"/>
      <c r="F73" s="89"/>
      <c r="G73" s="83" t="s">
        <v>445</v>
      </c>
      <c r="H73" s="84"/>
      <c r="I73" s="85"/>
      <c r="J73" s="83" t="s">
        <v>446</v>
      </c>
      <c r="K73" s="84"/>
      <c r="L73" s="85"/>
      <c r="M73" s="83" t="s">
        <v>447</v>
      </c>
      <c r="N73" s="84"/>
      <c r="O73" s="85"/>
      <c r="P73" s="80" t="s">
        <v>40</v>
      </c>
      <c r="Q73" s="80" t="s">
        <v>41</v>
      </c>
    </row>
    <row r="74" spans="1:17" ht="17.25" x14ac:dyDescent="0.3">
      <c r="A74" s="73"/>
      <c r="B74" s="74"/>
      <c r="C74" s="74"/>
      <c r="D74" s="37" t="s">
        <v>3</v>
      </c>
      <c r="E74" s="37" t="s">
        <v>40</v>
      </c>
      <c r="F74" s="37" t="s">
        <v>41</v>
      </c>
      <c r="G74" s="55" t="s">
        <v>437</v>
      </c>
      <c r="H74" s="55" t="s">
        <v>438</v>
      </c>
      <c r="I74" s="55" t="s">
        <v>439</v>
      </c>
      <c r="J74" s="55" t="s">
        <v>3</v>
      </c>
      <c r="K74" s="55" t="s">
        <v>40</v>
      </c>
      <c r="L74" s="55" t="s">
        <v>41</v>
      </c>
      <c r="M74" s="55" t="s">
        <v>3</v>
      </c>
      <c r="N74" s="55" t="s">
        <v>40</v>
      </c>
      <c r="O74" s="55" t="s">
        <v>41</v>
      </c>
      <c r="P74" s="81"/>
      <c r="Q74" s="81"/>
    </row>
    <row r="75" spans="1:17" ht="17.25" x14ac:dyDescent="0.3">
      <c r="A75" s="46">
        <v>1</v>
      </c>
      <c r="B75" s="47" t="s">
        <v>165</v>
      </c>
      <c r="C75" s="47" t="s">
        <v>170</v>
      </c>
      <c r="D75" s="23">
        <v>1</v>
      </c>
      <c r="E75" s="23">
        <f>5-D75</f>
        <v>4</v>
      </c>
      <c r="F75" s="23">
        <v>7</v>
      </c>
      <c r="G75" s="19">
        <v>1</v>
      </c>
      <c r="H75" s="19">
        <f>6-G75</f>
        <v>5</v>
      </c>
      <c r="I75" s="19">
        <v>13</v>
      </c>
      <c r="J75" s="19">
        <v>1</v>
      </c>
      <c r="K75" s="19">
        <f>7-J75</f>
        <v>6</v>
      </c>
      <c r="L75" s="19">
        <v>10</v>
      </c>
      <c r="M75" s="66">
        <v>1</v>
      </c>
      <c r="N75" s="66">
        <f>5-M75</f>
        <v>4</v>
      </c>
      <c r="O75" s="66">
        <v>10</v>
      </c>
      <c r="P75" s="9">
        <f t="shared" ref="P75:Q80" si="11">E75+H75+K75+N75</f>
        <v>19</v>
      </c>
      <c r="Q75" s="9">
        <f t="shared" si="11"/>
        <v>40</v>
      </c>
    </row>
    <row r="76" spans="1:17" ht="17.25" x14ac:dyDescent="0.3">
      <c r="A76" s="6">
        <v>2</v>
      </c>
      <c r="B76" s="7" t="s">
        <v>167</v>
      </c>
      <c r="C76" s="3" t="s">
        <v>158</v>
      </c>
      <c r="D76" s="23">
        <v>2</v>
      </c>
      <c r="E76" s="23">
        <f>5-D76</f>
        <v>3</v>
      </c>
      <c r="F76" s="23">
        <v>17</v>
      </c>
      <c r="G76" s="19">
        <v>2</v>
      </c>
      <c r="H76" s="19">
        <f>6-G76</f>
        <v>4</v>
      </c>
      <c r="I76" s="19">
        <v>18</v>
      </c>
      <c r="J76" s="19">
        <v>4</v>
      </c>
      <c r="K76" s="19">
        <f>7-J76</f>
        <v>3</v>
      </c>
      <c r="L76" s="19">
        <v>19</v>
      </c>
      <c r="M76" s="19">
        <v>2</v>
      </c>
      <c r="N76" s="19">
        <f>5-M76</f>
        <v>3</v>
      </c>
      <c r="O76" s="19">
        <v>8</v>
      </c>
      <c r="P76" s="9">
        <f t="shared" si="11"/>
        <v>13</v>
      </c>
      <c r="Q76" s="9">
        <f t="shared" si="11"/>
        <v>62</v>
      </c>
    </row>
    <row r="77" spans="1:17" ht="17.25" x14ac:dyDescent="0.3">
      <c r="A77" s="6">
        <v>3</v>
      </c>
      <c r="B77" s="7" t="s">
        <v>412</v>
      </c>
      <c r="C77" s="3" t="s">
        <v>413</v>
      </c>
      <c r="D77" s="23">
        <v>3</v>
      </c>
      <c r="E77" s="23">
        <f>5-D77</f>
        <v>2</v>
      </c>
      <c r="F77" s="23">
        <v>24</v>
      </c>
      <c r="G77" s="19">
        <v>4</v>
      </c>
      <c r="H77" s="19">
        <f>6-G77</f>
        <v>2</v>
      </c>
      <c r="I77" s="19">
        <v>29</v>
      </c>
      <c r="J77" s="19">
        <v>2</v>
      </c>
      <c r="K77" s="19">
        <f>7-J77</f>
        <v>5</v>
      </c>
      <c r="L77" s="19">
        <v>18</v>
      </c>
      <c r="M77" s="19">
        <v>4</v>
      </c>
      <c r="N77" s="19">
        <f>5-M77</f>
        <v>1</v>
      </c>
      <c r="O77" s="19">
        <v>17</v>
      </c>
      <c r="P77" s="9">
        <f t="shared" si="11"/>
        <v>10</v>
      </c>
      <c r="Q77" s="9">
        <f t="shared" si="11"/>
        <v>88</v>
      </c>
    </row>
    <row r="78" spans="1:17" ht="17.25" x14ac:dyDescent="0.3">
      <c r="A78" s="6">
        <v>4</v>
      </c>
      <c r="B78" s="7" t="s">
        <v>168</v>
      </c>
      <c r="C78" s="3" t="s">
        <v>171</v>
      </c>
      <c r="D78" s="60"/>
      <c r="E78" s="60"/>
      <c r="F78" s="60"/>
      <c r="G78" s="19">
        <v>3</v>
      </c>
      <c r="H78" s="19">
        <f>6-G78</f>
        <v>3</v>
      </c>
      <c r="I78" s="19">
        <v>24</v>
      </c>
      <c r="J78" s="19">
        <v>3</v>
      </c>
      <c r="K78" s="19">
        <f>7-J78</f>
        <v>4</v>
      </c>
      <c r="L78" s="19">
        <v>18</v>
      </c>
      <c r="M78" s="19">
        <v>3</v>
      </c>
      <c r="N78" s="19">
        <f>5-M78</f>
        <v>2</v>
      </c>
      <c r="O78" s="19">
        <v>9</v>
      </c>
      <c r="P78" s="9">
        <f t="shared" si="11"/>
        <v>9</v>
      </c>
      <c r="Q78" s="9">
        <f t="shared" si="11"/>
        <v>51</v>
      </c>
    </row>
    <row r="79" spans="1:17" ht="17.25" x14ac:dyDescent="0.3">
      <c r="A79" s="6">
        <v>5</v>
      </c>
      <c r="B79" s="7" t="s">
        <v>140</v>
      </c>
      <c r="C79" s="3" t="s">
        <v>500</v>
      </c>
      <c r="D79" s="60"/>
      <c r="E79" s="60"/>
      <c r="F79" s="60"/>
      <c r="G79" s="19">
        <v>5</v>
      </c>
      <c r="H79" s="19">
        <f>6-G79</f>
        <v>1</v>
      </c>
      <c r="I79" s="19">
        <v>44</v>
      </c>
      <c r="J79" s="19">
        <v>5</v>
      </c>
      <c r="K79" s="19">
        <f>7-J79</f>
        <v>2</v>
      </c>
      <c r="L79" s="19">
        <v>35</v>
      </c>
      <c r="M79" s="19">
        <v>5</v>
      </c>
      <c r="N79" s="19">
        <f>5-M79</f>
        <v>0</v>
      </c>
      <c r="O79" s="19">
        <v>22</v>
      </c>
      <c r="P79" s="9">
        <f t="shared" si="11"/>
        <v>3</v>
      </c>
      <c r="Q79" s="9">
        <f t="shared" si="11"/>
        <v>101</v>
      </c>
    </row>
    <row r="80" spans="1:17" ht="17.25" x14ac:dyDescent="0.3">
      <c r="A80" s="6">
        <v>6</v>
      </c>
      <c r="B80" s="7" t="s">
        <v>414</v>
      </c>
      <c r="C80" s="3" t="s">
        <v>395</v>
      </c>
      <c r="D80" s="23">
        <v>4</v>
      </c>
      <c r="E80" s="23">
        <f>5-D80</f>
        <v>1</v>
      </c>
      <c r="F80" s="23">
        <v>32</v>
      </c>
      <c r="G80" s="60"/>
      <c r="H80" s="60"/>
      <c r="I80" s="60"/>
      <c r="J80" s="60"/>
      <c r="K80" s="60"/>
      <c r="L80" s="60"/>
      <c r="M80" s="60"/>
      <c r="N80" s="60"/>
      <c r="O80" s="60"/>
      <c r="P80" s="9">
        <f t="shared" si="11"/>
        <v>1</v>
      </c>
      <c r="Q80" s="9">
        <f t="shared" si="11"/>
        <v>32</v>
      </c>
    </row>
    <row r="82" spans="1:17" ht="17.25" x14ac:dyDescent="0.3">
      <c r="A82" s="42" t="s">
        <v>258</v>
      </c>
      <c r="B82" s="16"/>
      <c r="C82" s="17"/>
      <c r="D82" s="36"/>
      <c r="E82" s="36"/>
      <c r="F82" s="36"/>
      <c r="G82" s="32"/>
      <c r="H82" s="32"/>
      <c r="I82" s="32"/>
      <c r="J82" s="32"/>
      <c r="K82" s="32"/>
      <c r="L82" s="32"/>
      <c r="M82" s="32"/>
      <c r="N82" s="32"/>
      <c r="O82" s="32"/>
      <c r="P82" s="18"/>
      <c r="Q82" s="18"/>
    </row>
    <row r="83" spans="1:17" ht="17.25" x14ac:dyDescent="0.3">
      <c r="A83" s="73" t="s">
        <v>3</v>
      </c>
      <c r="B83" s="74" t="s">
        <v>0</v>
      </c>
      <c r="C83" s="74" t="s">
        <v>1</v>
      </c>
      <c r="D83" s="89" t="s">
        <v>256</v>
      </c>
      <c r="E83" s="89"/>
      <c r="F83" s="89"/>
      <c r="G83" s="83" t="s">
        <v>445</v>
      </c>
      <c r="H83" s="84"/>
      <c r="I83" s="85"/>
      <c r="J83" s="83" t="s">
        <v>446</v>
      </c>
      <c r="K83" s="84"/>
      <c r="L83" s="85"/>
      <c r="M83" s="83" t="s">
        <v>447</v>
      </c>
      <c r="N83" s="84"/>
      <c r="O83" s="85"/>
      <c r="P83" s="80" t="s">
        <v>40</v>
      </c>
      <c r="Q83" s="80" t="s">
        <v>41</v>
      </c>
    </row>
    <row r="84" spans="1:17" ht="17.25" x14ac:dyDescent="0.3">
      <c r="A84" s="73"/>
      <c r="B84" s="74"/>
      <c r="C84" s="74"/>
      <c r="D84" s="37" t="s">
        <v>3</v>
      </c>
      <c r="E84" s="37" t="s">
        <v>40</v>
      </c>
      <c r="F84" s="37" t="s">
        <v>41</v>
      </c>
      <c r="G84" s="55" t="s">
        <v>437</v>
      </c>
      <c r="H84" s="55" t="s">
        <v>438</v>
      </c>
      <c r="I84" s="55" t="s">
        <v>439</v>
      </c>
      <c r="J84" s="55" t="s">
        <v>3</v>
      </c>
      <c r="K84" s="55" t="s">
        <v>40</v>
      </c>
      <c r="L84" s="55" t="s">
        <v>41</v>
      </c>
      <c r="M84" s="55" t="s">
        <v>3</v>
      </c>
      <c r="N84" s="55" t="s">
        <v>40</v>
      </c>
      <c r="O84" s="55" t="s">
        <v>41</v>
      </c>
      <c r="P84" s="81"/>
      <c r="Q84" s="81"/>
    </row>
    <row r="85" spans="1:17" ht="17.25" x14ac:dyDescent="0.3">
      <c r="A85" s="46">
        <v>1</v>
      </c>
      <c r="B85" s="47" t="s">
        <v>166</v>
      </c>
      <c r="C85" s="47" t="s">
        <v>118</v>
      </c>
      <c r="D85" s="19">
        <v>1</v>
      </c>
      <c r="E85" s="19">
        <v>2</v>
      </c>
      <c r="F85" s="19">
        <v>7</v>
      </c>
      <c r="G85" s="19">
        <v>1</v>
      </c>
      <c r="H85" s="19">
        <f>4-G85</f>
        <v>3</v>
      </c>
      <c r="I85" s="19">
        <v>9</v>
      </c>
      <c r="J85" s="19">
        <v>1</v>
      </c>
      <c r="K85" s="19">
        <f>4-J85</f>
        <v>3</v>
      </c>
      <c r="L85" s="19">
        <v>7</v>
      </c>
      <c r="M85" s="66">
        <v>1</v>
      </c>
      <c r="N85" s="66">
        <f>3-M85</f>
        <v>2</v>
      </c>
      <c r="O85" s="66">
        <v>7</v>
      </c>
      <c r="P85" s="9">
        <f t="shared" ref="P85:Q87" si="12">E85+H85+K85+N85</f>
        <v>10</v>
      </c>
      <c r="Q85" s="9">
        <f t="shared" si="12"/>
        <v>30</v>
      </c>
    </row>
    <row r="86" spans="1:17" ht="17.25" x14ac:dyDescent="0.3">
      <c r="A86" s="6">
        <v>2</v>
      </c>
      <c r="B86" s="7" t="s">
        <v>169</v>
      </c>
      <c r="C86" s="3" t="s">
        <v>172</v>
      </c>
      <c r="D86" s="19">
        <v>2</v>
      </c>
      <c r="E86" s="19">
        <v>1</v>
      </c>
      <c r="F86" s="19">
        <v>13</v>
      </c>
      <c r="G86" s="19">
        <v>3</v>
      </c>
      <c r="H86" s="19">
        <f t="shared" ref="H86:H87" si="13">4-G86</f>
        <v>1</v>
      </c>
      <c r="I86" s="19">
        <v>36</v>
      </c>
      <c r="J86" s="19">
        <v>2</v>
      </c>
      <c r="K86" s="19">
        <f t="shared" ref="K86:K87" si="14">4-J86</f>
        <v>2</v>
      </c>
      <c r="L86" s="19">
        <v>13</v>
      </c>
      <c r="M86" s="19">
        <v>2</v>
      </c>
      <c r="N86" s="19">
        <f>3-M86</f>
        <v>1</v>
      </c>
      <c r="O86" s="19">
        <v>6</v>
      </c>
      <c r="P86" s="9">
        <f t="shared" si="12"/>
        <v>5</v>
      </c>
      <c r="Q86" s="9">
        <f t="shared" si="12"/>
        <v>68</v>
      </c>
    </row>
    <row r="87" spans="1:17" ht="17.25" x14ac:dyDescent="0.3">
      <c r="A87" s="6">
        <v>3</v>
      </c>
      <c r="B87" s="7" t="s">
        <v>123</v>
      </c>
      <c r="C87" s="3" t="s">
        <v>100</v>
      </c>
      <c r="D87" s="60"/>
      <c r="E87" s="60"/>
      <c r="F87" s="60"/>
      <c r="G87" s="19">
        <v>2</v>
      </c>
      <c r="H87" s="19">
        <f t="shared" si="13"/>
        <v>2</v>
      </c>
      <c r="I87" s="19">
        <v>19</v>
      </c>
      <c r="J87" s="19">
        <v>3</v>
      </c>
      <c r="K87" s="19">
        <f t="shared" si="14"/>
        <v>1</v>
      </c>
      <c r="L87" s="19">
        <v>21</v>
      </c>
      <c r="M87" s="19">
        <v>3</v>
      </c>
      <c r="N87" s="19">
        <f>3-M87</f>
        <v>0</v>
      </c>
      <c r="O87" s="19">
        <v>11</v>
      </c>
      <c r="P87" s="9">
        <f t="shared" si="12"/>
        <v>3</v>
      </c>
      <c r="Q87" s="9">
        <f t="shared" si="12"/>
        <v>51</v>
      </c>
    </row>
  </sheetData>
  <sortState ref="A32:Q70">
    <sortCondition descending="1" ref="P32:P70"/>
    <sortCondition ref="Q32:Q70"/>
  </sortState>
  <mergeCells count="45">
    <mergeCell ref="Q2:Q3"/>
    <mergeCell ref="A2:A3"/>
    <mergeCell ref="B2:B3"/>
    <mergeCell ref="C2:C3"/>
    <mergeCell ref="P2:P3"/>
    <mergeCell ref="D2:F2"/>
    <mergeCell ref="G2:I2"/>
    <mergeCell ref="J2:L2"/>
    <mergeCell ref="M2:O2"/>
    <mergeCell ref="A18:A19"/>
    <mergeCell ref="B18:B19"/>
    <mergeCell ref="C18:C19"/>
    <mergeCell ref="Q18:Q19"/>
    <mergeCell ref="A30:A31"/>
    <mergeCell ref="B30:B31"/>
    <mergeCell ref="P18:P19"/>
    <mergeCell ref="D18:F18"/>
    <mergeCell ref="P30:P31"/>
    <mergeCell ref="Q30:Q31"/>
    <mergeCell ref="D30:F30"/>
    <mergeCell ref="C30:C31"/>
    <mergeCell ref="G18:I18"/>
    <mergeCell ref="G30:I30"/>
    <mergeCell ref="J18:L18"/>
    <mergeCell ref="J30:L30"/>
    <mergeCell ref="Q73:Q74"/>
    <mergeCell ref="A73:A74"/>
    <mergeCell ref="B73:B74"/>
    <mergeCell ref="C73:C74"/>
    <mergeCell ref="P73:P74"/>
    <mergeCell ref="G73:I73"/>
    <mergeCell ref="J73:L73"/>
    <mergeCell ref="P83:P84"/>
    <mergeCell ref="Q83:Q84"/>
    <mergeCell ref="A83:A84"/>
    <mergeCell ref="B83:B84"/>
    <mergeCell ref="C83:C84"/>
    <mergeCell ref="G83:I83"/>
    <mergeCell ref="J83:L83"/>
    <mergeCell ref="M18:O18"/>
    <mergeCell ref="M30:O30"/>
    <mergeCell ref="M73:O73"/>
    <mergeCell ref="M83:O83"/>
    <mergeCell ref="D83:F83"/>
    <mergeCell ref="D73:F73"/>
  </mergeCells>
  <phoneticPr fontId="1" type="noConversion"/>
  <pageMargins left="0.7" right="0.7" top="0.75" bottom="0.75" header="0.3" footer="0.3"/>
  <pageSetup paperSize="9" scale="2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opLeftCell="A40" zoomScale="70" zoomScaleNormal="70" workbookViewId="0">
      <selection activeCell="F57" sqref="F57"/>
    </sheetView>
  </sheetViews>
  <sheetFormatPr defaultRowHeight="16.5" x14ac:dyDescent="0.3"/>
  <cols>
    <col min="3" max="3" width="16.375" customWidth="1"/>
    <col min="4" max="4" width="6" style="41" customWidth="1"/>
    <col min="5" max="6" width="9.75" style="41" customWidth="1"/>
    <col min="7" max="7" width="6" style="31" customWidth="1"/>
    <col min="8" max="9" width="9.75" style="31" customWidth="1"/>
    <col min="10" max="10" width="6.75" style="31" bestFit="1" customWidth="1"/>
    <col min="11" max="12" width="9.75" style="31" customWidth="1"/>
    <col min="13" max="13" width="6" style="31" bestFit="1" customWidth="1"/>
    <col min="14" max="15" width="9.75" style="31" customWidth="1"/>
    <col min="17" max="17" width="9.75" bestFit="1" customWidth="1"/>
  </cols>
  <sheetData>
    <row r="1" spans="1:17" ht="17.25" x14ac:dyDescent="0.3">
      <c r="A1" s="11" t="s">
        <v>173</v>
      </c>
      <c r="B1" s="16"/>
      <c r="C1" s="17"/>
      <c r="D1" s="36"/>
      <c r="E1" s="36"/>
      <c r="F1" s="36"/>
      <c r="G1" s="32"/>
      <c r="H1" s="32"/>
      <c r="I1" s="32"/>
      <c r="J1" s="32"/>
      <c r="K1" s="32"/>
      <c r="L1" s="32"/>
      <c r="M1" s="32"/>
      <c r="N1" s="32"/>
      <c r="O1" s="32"/>
      <c r="P1" s="18"/>
      <c r="Q1" s="18"/>
    </row>
    <row r="2" spans="1:17" ht="17.25" x14ac:dyDescent="0.3">
      <c r="A2" s="73" t="s">
        <v>3</v>
      </c>
      <c r="B2" s="74" t="s">
        <v>0</v>
      </c>
      <c r="C2" s="74" t="s">
        <v>1</v>
      </c>
      <c r="D2" s="90" t="s">
        <v>256</v>
      </c>
      <c r="E2" s="91"/>
      <c r="F2" s="92"/>
      <c r="G2" s="83"/>
      <c r="H2" s="84"/>
      <c r="I2" s="85"/>
      <c r="J2" s="83"/>
      <c r="K2" s="84"/>
      <c r="L2" s="85"/>
      <c r="M2" s="83"/>
      <c r="N2" s="84"/>
      <c r="O2" s="85"/>
      <c r="P2" s="82" t="s">
        <v>40</v>
      </c>
      <c r="Q2" s="82" t="s">
        <v>41</v>
      </c>
    </row>
    <row r="3" spans="1:17" ht="17.25" x14ac:dyDescent="0.3">
      <c r="A3" s="73"/>
      <c r="B3" s="74"/>
      <c r="C3" s="74"/>
      <c r="D3" s="37" t="s">
        <v>3</v>
      </c>
      <c r="E3" s="37" t="s">
        <v>40</v>
      </c>
      <c r="F3" s="37" t="s">
        <v>41</v>
      </c>
      <c r="G3" s="55" t="s">
        <v>437</v>
      </c>
      <c r="H3" s="55" t="s">
        <v>438</v>
      </c>
      <c r="I3" s="55" t="s">
        <v>439</v>
      </c>
      <c r="J3" s="55" t="s">
        <v>3</v>
      </c>
      <c r="K3" s="55" t="s">
        <v>40</v>
      </c>
      <c r="L3" s="55" t="s">
        <v>41</v>
      </c>
      <c r="M3" s="55" t="s">
        <v>3</v>
      </c>
      <c r="N3" s="55" t="s">
        <v>40</v>
      </c>
      <c r="O3" s="55" t="s">
        <v>41</v>
      </c>
      <c r="P3" s="82"/>
      <c r="Q3" s="82"/>
    </row>
    <row r="4" spans="1:17" ht="34.5" x14ac:dyDescent="0.3">
      <c r="A4" s="46">
        <v>1</v>
      </c>
      <c r="B4" s="48" t="s">
        <v>174</v>
      </c>
      <c r="C4" s="47" t="s">
        <v>185</v>
      </c>
      <c r="D4" s="23">
        <v>1</v>
      </c>
      <c r="E4" s="23">
        <f>12-D4</f>
        <v>11</v>
      </c>
      <c r="F4" s="23">
        <v>14</v>
      </c>
      <c r="G4" s="19"/>
      <c r="H4" s="19"/>
      <c r="I4" s="19"/>
      <c r="J4" s="19"/>
      <c r="K4" s="19"/>
      <c r="L4" s="19"/>
      <c r="M4" s="19"/>
      <c r="N4" s="19"/>
      <c r="O4" s="19"/>
      <c r="P4" s="9">
        <f>E4+H4+K4+N4</f>
        <v>11</v>
      </c>
      <c r="Q4" s="9">
        <f>F4+I4+L4+O4</f>
        <v>14</v>
      </c>
    </row>
    <row r="5" spans="1:17" ht="34.5" x14ac:dyDescent="0.3">
      <c r="A5" s="46">
        <v>2</v>
      </c>
      <c r="B5" s="48" t="s">
        <v>175</v>
      </c>
      <c r="C5" s="47" t="s">
        <v>185</v>
      </c>
      <c r="D5" s="23">
        <v>5</v>
      </c>
      <c r="E5" s="23">
        <f>12-D5</f>
        <v>7</v>
      </c>
      <c r="F5" s="23">
        <v>30</v>
      </c>
      <c r="G5" s="19"/>
      <c r="H5" s="19"/>
      <c r="I5" s="19"/>
      <c r="J5" s="19"/>
      <c r="K5" s="19"/>
      <c r="L5" s="19"/>
      <c r="M5" s="19"/>
      <c r="N5" s="19"/>
      <c r="O5" s="19"/>
      <c r="P5" s="9">
        <f t="shared" ref="P5:P22" si="0">E5+H5+K5+N5</f>
        <v>7</v>
      </c>
      <c r="Q5" s="9">
        <f t="shared" ref="Q5:Q22" si="1">F5+I5+L5+O5</f>
        <v>30</v>
      </c>
    </row>
    <row r="6" spans="1:17" ht="34.5" x14ac:dyDescent="0.3">
      <c r="A6" s="6">
        <v>3</v>
      </c>
      <c r="B6" s="20" t="s">
        <v>176</v>
      </c>
      <c r="C6" s="3" t="s">
        <v>185</v>
      </c>
      <c r="D6" s="23">
        <v>4</v>
      </c>
      <c r="E6" s="23">
        <f>12-D6</f>
        <v>8</v>
      </c>
      <c r="F6" s="23">
        <v>23</v>
      </c>
      <c r="G6" s="19"/>
      <c r="H6" s="19"/>
      <c r="I6" s="19"/>
      <c r="J6" s="19"/>
      <c r="K6" s="19"/>
      <c r="L6" s="19"/>
      <c r="M6" s="19"/>
      <c r="N6" s="19"/>
      <c r="O6" s="19"/>
      <c r="P6" s="9">
        <f t="shared" si="0"/>
        <v>8</v>
      </c>
      <c r="Q6" s="9">
        <f t="shared" si="1"/>
        <v>23</v>
      </c>
    </row>
    <row r="7" spans="1:17" ht="34.5" x14ac:dyDescent="0.3">
      <c r="A7" s="6">
        <v>4</v>
      </c>
      <c r="B7" s="20" t="s">
        <v>232</v>
      </c>
      <c r="C7" s="3" t="s">
        <v>186</v>
      </c>
      <c r="D7" s="23">
        <v>3</v>
      </c>
      <c r="E7" s="23">
        <f>12-D7</f>
        <v>9</v>
      </c>
      <c r="F7" s="23">
        <v>17</v>
      </c>
      <c r="G7" s="19"/>
      <c r="H7" s="19"/>
      <c r="I7" s="19"/>
      <c r="J7" s="19"/>
      <c r="K7" s="19"/>
      <c r="L7" s="19"/>
      <c r="M7" s="19"/>
      <c r="N7" s="19"/>
      <c r="O7" s="19"/>
      <c r="P7" s="9">
        <f t="shared" si="0"/>
        <v>9</v>
      </c>
      <c r="Q7" s="9">
        <f t="shared" si="1"/>
        <v>17</v>
      </c>
    </row>
    <row r="8" spans="1:17" ht="34.5" x14ac:dyDescent="0.3">
      <c r="A8" s="6">
        <v>5</v>
      </c>
      <c r="B8" s="20" t="s">
        <v>179</v>
      </c>
      <c r="C8" s="3" t="s">
        <v>188</v>
      </c>
      <c r="D8" s="23">
        <v>2</v>
      </c>
      <c r="E8" s="23">
        <f>12-D8</f>
        <v>10</v>
      </c>
      <c r="F8" s="23">
        <v>15</v>
      </c>
      <c r="G8" s="19"/>
      <c r="H8" s="19"/>
      <c r="I8" s="19"/>
      <c r="J8" s="19"/>
      <c r="K8" s="19"/>
      <c r="L8" s="19"/>
      <c r="M8" s="19"/>
      <c r="N8" s="19"/>
      <c r="O8" s="19"/>
      <c r="P8" s="9">
        <f t="shared" si="0"/>
        <v>10</v>
      </c>
      <c r="Q8" s="9">
        <f t="shared" si="1"/>
        <v>15</v>
      </c>
    </row>
    <row r="9" spans="1:17" ht="34.5" x14ac:dyDescent="0.3">
      <c r="A9" s="6">
        <v>6</v>
      </c>
      <c r="B9" s="20" t="s">
        <v>234</v>
      </c>
      <c r="C9" s="3" t="s">
        <v>184</v>
      </c>
      <c r="D9" s="43"/>
      <c r="E9" s="43"/>
      <c r="F9" s="43"/>
      <c r="G9" s="19"/>
      <c r="H9" s="19"/>
      <c r="I9" s="19"/>
      <c r="J9" s="19"/>
      <c r="K9" s="19"/>
      <c r="L9" s="19"/>
      <c r="M9" s="19"/>
      <c r="N9" s="19"/>
      <c r="O9" s="19"/>
      <c r="P9" s="9">
        <f t="shared" si="0"/>
        <v>0</v>
      </c>
      <c r="Q9" s="9">
        <f t="shared" si="1"/>
        <v>0</v>
      </c>
    </row>
    <row r="10" spans="1:17" ht="34.5" x14ac:dyDescent="0.3">
      <c r="A10" s="6">
        <v>7</v>
      </c>
      <c r="B10" s="20" t="s">
        <v>178</v>
      </c>
      <c r="C10" s="3" t="s">
        <v>185</v>
      </c>
      <c r="D10" s="43"/>
      <c r="E10" s="43"/>
      <c r="F10" s="43"/>
      <c r="G10" s="19"/>
      <c r="H10" s="19"/>
      <c r="I10" s="19"/>
      <c r="J10" s="19"/>
      <c r="K10" s="19"/>
      <c r="L10" s="19"/>
      <c r="M10" s="19"/>
      <c r="N10" s="19"/>
      <c r="O10" s="19"/>
      <c r="P10" s="9">
        <f t="shared" si="0"/>
        <v>0</v>
      </c>
      <c r="Q10" s="9">
        <f t="shared" si="1"/>
        <v>0</v>
      </c>
    </row>
    <row r="11" spans="1:17" ht="34.5" x14ac:dyDescent="0.3">
      <c r="A11" s="6">
        <v>8</v>
      </c>
      <c r="B11" s="20" t="s">
        <v>421</v>
      </c>
      <c r="C11" s="3" t="s">
        <v>187</v>
      </c>
      <c r="D11" s="23">
        <v>10</v>
      </c>
      <c r="E11" s="23">
        <f>12-D11</f>
        <v>2</v>
      </c>
      <c r="F11" s="23">
        <v>68</v>
      </c>
      <c r="G11" s="19"/>
      <c r="H11" s="19"/>
      <c r="I11" s="19"/>
      <c r="J11" s="19"/>
      <c r="K11" s="19"/>
      <c r="L11" s="19"/>
      <c r="M11" s="19"/>
      <c r="N11" s="19"/>
      <c r="O11" s="19"/>
      <c r="P11" s="9">
        <f t="shared" si="0"/>
        <v>2</v>
      </c>
      <c r="Q11" s="9">
        <f t="shared" si="1"/>
        <v>68</v>
      </c>
    </row>
    <row r="12" spans="1:17" ht="34.5" x14ac:dyDescent="0.3">
      <c r="A12" s="6">
        <v>9</v>
      </c>
      <c r="B12" s="20" t="s">
        <v>177</v>
      </c>
      <c r="C12" s="3" t="s">
        <v>186</v>
      </c>
      <c r="D12" s="43"/>
      <c r="E12" s="43"/>
      <c r="F12" s="43"/>
      <c r="G12" s="19"/>
      <c r="H12" s="19"/>
      <c r="I12" s="19"/>
      <c r="J12" s="19"/>
      <c r="K12" s="19"/>
      <c r="L12" s="19"/>
      <c r="M12" s="19"/>
      <c r="N12" s="19"/>
      <c r="O12" s="19"/>
      <c r="P12" s="9">
        <f t="shared" si="0"/>
        <v>0</v>
      </c>
      <c r="Q12" s="9">
        <f t="shared" si="1"/>
        <v>0</v>
      </c>
    </row>
    <row r="13" spans="1:17" ht="34.5" x14ac:dyDescent="0.3">
      <c r="A13" s="6">
        <v>10</v>
      </c>
      <c r="B13" s="20" t="s">
        <v>181</v>
      </c>
      <c r="C13" s="3" t="s">
        <v>190</v>
      </c>
      <c r="D13" s="43"/>
      <c r="E13" s="43"/>
      <c r="F13" s="43"/>
      <c r="G13" s="19"/>
      <c r="H13" s="19"/>
      <c r="I13" s="19"/>
      <c r="J13" s="19"/>
      <c r="K13" s="19"/>
      <c r="L13" s="19"/>
      <c r="M13" s="19"/>
      <c r="N13" s="19"/>
      <c r="O13" s="19"/>
      <c r="P13" s="9">
        <f t="shared" si="0"/>
        <v>0</v>
      </c>
      <c r="Q13" s="9">
        <f t="shared" si="1"/>
        <v>0</v>
      </c>
    </row>
    <row r="14" spans="1:17" ht="34.5" x14ac:dyDescent="0.3">
      <c r="A14" s="6">
        <v>11</v>
      </c>
      <c r="B14" s="20" t="s">
        <v>415</v>
      </c>
      <c r="C14" s="21" t="s">
        <v>416</v>
      </c>
      <c r="D14" s="23">
        <v>6</v>
      </c>
      <c r="E14" s="23">
        <f>12-D14</f>
        <v>6</v>
      </c>
      <c r="F14" s="23">
        <v>48</v>
      </c>
      <c r="G14" s="19"/>
      <c r="H14" s="19"/>
      <c r="I14" s="19"/>
      <c r="J14" s="19"/>
      <c r="K14" s="19"/>
      <c r="L14" s="19"/>
      <c r="M14" s="19"/>
      <c r="N14" s="19"/>
      <c r="O14" s="19"/>
      <c r="P14" s="9">
        <f t="shared" si="0"/>
        <v>6</v>
      </c>
      <c r="Q14" s="9">
        <f t="shared" si="1"/>
        <v>48</v>
      </c>
    </row>
    <row r="15" spans="1:17" ht="34.5" x14ac:dyDescent="0.3">
      <c r="A15" s="6">
        <v>12</v>
      </c>
      <c r="B15" s="20" t="s">
        <v>417</v>
      </c>
      <c r="C15" s="21" t="s">
        <v>418</v>
      </c>
      <c r="D15" s="23">
        <v>7</v>
      </c>
      <c r="E15" s="23">
        <f>12-D15</f>
        <v>5</v>
      </c>
      <c r="F15" s="23">
        <v>50</v>
      </c>
      <c r="G15" s="19"/>
      <c r="H15" s="19"/>
      <c r="I15" s="19"/>
      <c r="J15" s="19"/>
      <c r="K15" s="19"/>
      <c r="L15" s="19"/>
      <c r="M15" s="19"/>
      <c r="N15" s="19"/>
      <c r="O15" s="19"/>
      <c r="P15" s="9">
        <f t="shared" si="0"/>
        <v>5</v>
      </c>
      <c r="Q15" s="9">
        <f t="shared" si="1"/>
        <v>50</v>
      </c>
    </row>
    <row r="16" spans="1:17" ht="34.5" x14ac:dyDescent="0.3">
      <c r="A16" s="6">
        <v>13</v>
      </c>
      <c r="B16" s="20" t="s">
        <v>419</v>
      </c>
      <c r="C16" s="21" t="s">
        <v>420</v>
      </c>
      <c r="D16" s="23">
        <v>8</v>
      </c>
      <c r="E16" s="23">
        <f>12-D16</f>
        <v>4</v>
      </c>
      <c r="F16" s="23">
        <v>50</v>
      </c>
      <c r="G16" s="19"/>
      <c r="H16" s="19"/>
      <c r="I16" s="19"/>
      <c r="J16" s="19"/>
      <c r="K16" s="19"/>
      <c r="L16" s="19"/>
      <c r="M16" s="19"/>
      <c r="N16" s="19"/>
      <c r="O16" s="19"/>
      <c r="P16" s="9">
        <f t="shared" si="0"/>
        <v>4</v>
      </c>
      <c r="Q16" s="9">
        <f t="shared" si="1"/>
        <v>50</v>
      </c>
    </row>
    <row r="17" spans="1:17" ht="34.5" x14ac:dyDescent="0.3">
      <c r="A17" s="6">
        <v>14</v>
      </c>
      <c r="B17" s="20" t="s">
        <v>180</v>
      </c>
      <c r="C17" s="3" t="s">
        <v>189</v>
      </c>
      <c r="D17" s="43"/>
      <c r="E17" s="43"/>
      <c r="F17" s="43"/>
      <c r="G17" s="19"/>
      <c r="H17" s="19"/>
      <c r="I17" s="19"/>
      <c r="J17" s="19"/>
      <c r="K17" s="19"/>
      <c r="L17" s="19"/>
      <c r="M17" s="19"/>
      <c r="N17" s="19"/>
      <c r="O17" s="19"/>
      <c r="P17" s="9">
        <f t="shared" si="0"/>
        <v>0</v>
      </c>
      <c r="Q17" s="9">
        <f t="shared" si="1"/>
        <v>0</v>
      </c>
    </row>
    <row r="18" spans="1:17" ht="34.5" x14ac:dyDescent="0.3">
      <c r="A18" s="6">
        <v>15</v>
      </c>
      <c r="B18" s="20" t="s">
        <v>183</v>
      </c>
      <c r="C18" s="3" t="s">
        <v>192</v>
      </c>
      <c r="D18" s="43"/>
      <c r="E18" s="43"/>
      <c r="F18" s="43"/>
      <c r="G18" s="19"/>
      <c r="H18" s="19"/>
      <c r="I18" s="19"/>
      <c r="J18" s="19"/>
      <c r="K18" s="19"/>
      <c r="L18" s="19"/>
      <c r="M18" s="19"/>
      <c r="N18" s="19"/>
      <c r="O18" s="19"/>
      <c r="P18" s="9">
        <f t="shared" si="0"/>
        <v>0</v>
      </c>
      <c r="Q18" s="9">
        <f t="shared" si="1"/>
        <v>0</v>
      </c>
    </row>
    <row r="19" spans="1:17" ht="34.5" x14ac:dyDescent="0.3">
      <c r="A19" s="6">
        <v>16</v>
      </c>
      <c r="B19" s="20" t="s">
        <v>422</v>
      </c>
      <c r="C19" s="21" t="s">
        <v>423</v>
      </c>
      <c r="D19" s="23">
        <v>9</v>
      </c>
      <c r="E19" s="23">
        <f>12-D19</f>
        <v>3</v>
      </c>
      <c r="F19" s="23">
        <v>65</v>
      </c>
      <c r="G19" s="19"/>
      <c r="H19" s="19"/>
      <c r="I19" s="19"/>
      <c r="J19" s="19"/>
      <c r="K19" s="19"/>
      <c r="L19" s="19"/>
      <c r="M19" s="19"/>
      <c r="N19" s="19"/>
      <c r="O19" s="19"/>
      <c r="P19" s="9">
        <f t="shared" si="0"/>
        <v>3</v>
      </c>
      <c r="Q19" s="9">
        <f t="shared" si="1"/>
        <v>65</v>
      </c>
    </row>
    <row r="20" spans="1:17" ht="34.5" x14ac:dyDescent="0.3">
      <c r="A20" s="6">
        <v>17</v>
      </c>
      <c r="B20" s="20" t="s">
        <v>440</v>
      </c>
      <c r="C20" s="21" t="s">
        <v>441</v>
      </c>
      <c r="D20" s="43"/>
      <c r="E20" s="43"/>
      <c r="F20" s="43"/>
      <c r="G20" s="19"/>
      <c r="H20" s="19"/>
      <c r="I20" s="19"/>
      <c r="J20" s="19"/>
      <c r="K20" s="19"/>
      <c r="L20" s="19"/>
      <c r="M20" s="19"/>
      <c r="N20" s="19"/>
      <c r="O20" s="19"/>
      <c r="P20" s="9">
        <f t="shared" si="0"/>
        <v>0</v>
      </c>
      <c r="Q20" s="9">
        <f t="shared" si="1"/>
        <v>0</v>
      </c>
    </row>
    <row r="21" spans="1:17" ht="34.5" x14ac:dyDescent="0.3">
      <c r="A21" s="6">
        <v>18</v>
      </c>
      <c r="B21" s="20" t="s">
        <v>182</v>
      </c>
      <c r="C21" s="21" t="s">
        <v>191</v>
      </c>
      <c r="D21" s="43"/>
      <c r="E21" s="43"/>
      <c r="F21" s="43"/>
      <c r="G21" s="19"/>
      <c r="H21" s="19"/>
      <c r="I21" s="19"/>
      <c r="J21" s="19"/>
      <c r="K21" s="19"/>
      <c r="L21" s="19"/>
      <c r="M21" s="19"/>
      <c r="N21" s="19"/>
      <c r="O21" s="19"/>
      <c r="P21" s="9">
        <f t="shared" si="0"/>
        <v>0</v>
      </c>
      <c r="Q21" s="9">
        <f t="shared" si="1"/>
        <v>0</v>
      </c>
    </row>
    <row r="22" spans="1:17" ht="34.5" x14ac:dyDescent="0.3">
      <c r="A22" s="6">
        <v>19</v>
      </c>
      <c r="B22" s="20" t="s">
        <v>424</v>
      </c>
      <c r="C22" s="21" t="s">
        <v>425</v>
      </c>
      <c r="D22" s="23">
        <v>11</v>
      </c>
      <c r="E22" s="23">
        <f>12-D22</f>
        <v>1</v>
      </c>
      <c r="F22" s="23">
        <v>78</v>
      </c>
      <c r="G22" s="19"/>
      <c r="H22" s="19"/>
      <c r="I22" s="19"/>
      <c r="J22" s="19"/>
      <c r="K22" s="19"/>
      <c r="L22" s="19"/>
      <c r="M22" s="19"/>
      <c r="N22" s="19"/>
      <c r="O22" s="19"/>
      <c r="P22" s="9">
        <f t="shared" si="0"/>
        <v>1</v>
      </c>
      <c r="Q22" s="9">
        <f t="shared" si="1"/>
        <v>78</v>
      </c>
    </row>
    <row r="24" spans="1:17" ht="17.25" x14ac:dyDescent="0.3">
      <c r="A24" s="11" t="s">
        <v>193</v>
      </c>
      <c r="B24" s="16"/>
      <c r="C24" s="17"/>
      <c r="D24" s="36"/>
      <c r="E24" s="36"/>
      <c r="F24" s="36"/>
      <c r="G24" s="51"/>
      <c r="H24" s="51"/>
      <c r="I24" s="51"/>
      <c r="J24" s="51"/>
      <c r="K24" s="51"/>
      <c r="L24" s="51"/>
      <c r="M24" s="51"/>
      <c r="N24" s="51"/>
      <c r="O24" s="51"/>
      <c r="P24" s="14"/>
      <c r="Q24" s="14"/>
    </row>
    <row r="25" spans="1:17" ht="17.25" x14ac:dyDescent="0.3">
      <c r="A25" s="73" t="s">
        <v>3</v>
      </c>
      <c r="B25" s="74" t="s">
        <v>0</v>
      </c>
      <c r="C25" s="74" t="s">
        <v>1</v>
      </c>
      <c r="D25" s="90" t="s">
        <v>256</v>
      </c>
      <c r="E25" s="91"/>
      <c r="F25" s="92"/>
      <c r="G25" s="83"/>
      <c r="H25" s="84"/>
      <c r="I25" s="85"/>
      <c r="J25" s="83"/>
      <c r="K25" s="84"/>
      <c r="L25" s="85"/>
      <c r="M25" s="83"/>
      <c r="N25" s="84"/>
      <c r="O25" s="85"/>
      <c r="P25" s="82" t="s">
        <v>40</v>
      </c>
      <c r="Q25" s="82" t="s">
        <v>41</v>
      </c>
    </row>
    <row r="26" spans="1:17" ht="17.25" x14ac:dyDescent="0.3">
      <c r="A26" s="73"/>
      <c r="B26" s="74"/>
      <c r="C26" s="74"/>
      <c r="D26" s="37" t="s">
        <v>3</v>
      </c>
      <c r="E26" s="37" t="s">
        <v>40</v>
      </c>
      <c r="F26" s="37" t="s">
        <v>41</v>
      </c>
      <c r="G26" s="55" t="s">
        <v>437</v>
      </c>
      <c r="H26" s="55" t="s">
        <v>438</v>
      </c>
      <c r="I26" s="55" t="s">
        <v>439</v>
      </c>
      <c r="J26" s="55" t="s">
        <v>3</v>
      </c>
      <c r="K26" s="55" t="s">
        <v>40</v>
      </c>
      <c r="L26" s="55" t="s">
        <v>41</v>
      </c>
      <c r="M26" s="55" t="s">
        <v>3</v>
      </c>
      <c r="N26" s="55" t="s">
        <v>40</v>
      </c>
      <c r="O26" s="55" t="s">
        <v>41</v>
      </c>
      <c r="P26" s="82"/>
      <c r="Q26" s="82"/>
    </row>
    <row r="27" spans="1:17" ht="34.5" x14ac:dyDescent="0.3">
      <c r="A27" s="50">
        <v>1</v>
      </c>
      <c r="B27" s="24" t="s">
        <v>195</v>
      </c>
      <c r="C27" s="22" t="s">
        <v>206</v>
      </c>
      <c r="D27" s="23">
        <v>2</v>
      </c>
      <c r="E27" s="23">
        <f t="shared" ref="E27:E39" si="2">14-D27</f>
        <v>12</v>
      </c>
      <c r="F27" s="23">
        <v>24</v>
      </c>
      <c r="G27" s="19"/>
      <c r="H27" s="19"/>
      <c r="I27" s="19"/>
      <c r="J27" s="19"/>
      <c r="K27" s="19"/>
      <c r="L27" s="19"/>
      <c r="M27" s="19"/>
      <c r="N27" s="19"/>
      <c r="O27" s="19"/>
      <c r="P27" s="9">
        <f>E27+H27+K27+N27</f>
        <v>12</v>
      </c>
      <c r="Q27" s="9">
        <f>F27+I27+L27+O27</f>
        <v>24</v>
      </c>
    </row>
    <row r="28" spans="1:17" ht="34.5" x14ac:dyDescent="0.3">
      <c r="A28" s="50">
        <v>2</v>
      </c>
      <c r="B28" s="24" t="s">
        <v>194</v>
      </c>
      <c r="C28" s="22" t="s">
        <v>205</v>
      </c>
      <c r="D28" s="23">
        <v>1</v>
      </c>
      <c r="E28" s="23">
        <f t="shared" si="2"/>
        <v>13</v>
      </c>
      <c r="F28" s="23">
        <v>21</v>
      </c>
      <c r="G28" s="19"/>
      <c r="H28" s="19"/>
      <c r="I28" s="19"/>
      <c r="J28" s="19"/>
      <c r="K28" s="19"/>
      <c r="L28" s="19"/>
      <c r="M28" s="19"/>
      <c r="N28" s="19"/>
      <c r="O28" s="19"/>
      <c r="P28" s="9">
        <f t="shared" ref="P28:P41" si="3">E28+H28+K28+N28</f>
        <v>13</v>
      </c>
      <c r="Q28" s="9">
        <f t="shared" ref="Q28:Q41" si="4">F28+I28+L28+O28</f>
        <v>21</v>
      </c>
    </row>
    <row r="29" spans="1:17" ht="34.5" x14ac:dyDescent="0.3">
      <c r="A29" s="50">
        <v>3</v>
      </c>
      <c r="B29" s="24" t="s">
        <v>199</v>
      </c>
      <c r="C29" s="22" t="s">
        <v>91</v>
      </c>
      <c r="D29" s="23">
        <v>4</v>
      </c>
      <c r="E29" s="23">
        <f t="shared" si="2"/>
        <v>10</v>
      </c>
      <c r="F29" s="23">
        <v>47</v>
      </c>
      <c r="G29" s="19"/>
      <c r="H29" s="19"/>
      <c r="I29" s="19"/>
      <c r="J29" s="19"/>
      <c r="K29" s="19"/>
      <c r="L29" s="19"/>
      <c r="M29" s="19"/>
      <c r="N29" s="19"/>
      <c r="O29" s="19"/>
      <c r="P29" s="9">
        <f t="shared" si="3"/>
        <v>10</v>
      </c>
      <c r="Q29" s="9">
        <f t="shared" si="4"/>
        <v>47</v>
      </c>
    </row>
    <row r="30" spans="1:17" ht="34.5" x14ac:dyDescent="0.3">
      <c r="A30" s="6">
        <v>4</v>
      </c>
      <c r="B30" s="20" t="s">
        <v>196</v>
      </c>
      <c r="C30" s="3" t="s">
        <v>207</v>
      </c>
      <c r="D30" s="23">
        <v>3</v>
      </c>
      <c r="E30" s="23">
        <f t="shared" si="2"/>
        <v>11</v>
      </c>
      <c r="F30" s="23">
        <v>25</v>
      </c>
      <c r="G30" s="19"/>
      <c r="H30" s="19"/>
      <c r="I30" s="19"/>
      <c r="J30" s="19"/>
      <c r="K30" s="19"/>
      <c r="L30" s="19"/>
      <c r="M30" s="19"/>
      <c r="N30" s="19"/>
      <c r="O30" s="19"/>
      <c r="P30" s="9">
        <f t="shared" si="3"/>
        <v>11</v>
      </c>
      <c r="Q30" s="9">
        <f t="shared" si="4"/>
        <v>25</v>
      </c>
    </row>
    <row r="31" spans="1:17" ht="34.5" x14ac:dyDescent="0.3">
      <c r="A31" s="6">
        <v>5</v>
      </c>
      <c r="B31" s="20" t="s">
        <v>197</v>
      </c>
      <c r="C31" s="3" t="s">
        <v>94</v>
      </c>
      <c r="D31" s="23">
        <v>5</v>
      </c>
      <c r="E31" s="23">
        <f t="shared" si="2"/>
        <v>9</v>
      </c>
      <c r="F31" s="23">
        <v>39</v>
      </c>
      <c r="G31" s="19"/>
      <c r="H31" s="19"/>
      <c r="I31" s="19"/>
      <c r="J31" s="19"/>
      <c r="K31" s="19"/>
      <c r="L31" s="19"/>
      <c r="M31" s="19"/>
      <c r="N31" s="19"/>
      <c r="O31" s="19"/>
      <c r="P31" s="9">
        <f t="shared" si="3"/>
        <v>9</v>
      </c>
      <c r="Q31" s="9">
        <f t="shared" si="4"/>
        <v>39</v>
      </c>
    </row>
    <row r="32" spans="1:17" ht="34.5" x14ac:dyDescent="0.3">
      <c r="A32" s="6">
        <v>6</v>
      </c>
      <c r="B32" s="20" t="s">
        <v>200</v>
      </c>
      <c r="C32" s="3" t="s">
        <v>161</v>
      </c>
      <c r="D32" s="23">
        <v>7</v>
      </c>
      <c r="E32" s="23">
        <f t="shared" si="2"/>
        <v>7</v>
      </c>
      <c r="F32" s="23">
        <v>44</v>
      </c>
      <c r="G32" s="19"/>
      <c r="H32" s="19"/>
      <c r="I32" s="19"/>
      <c r="J32" s="19"/>
      <c r="K32" s="19"/>
      <c r="L32" s="19"/>
      <c r="M32" s="19"/>
      <c r="N32" s="19"/>
      <c r="O32" s="19"/>
      <c r="P32" s="9">
        <f t="shared" si="3"/>
        <v>7</v>
      </c>
      <c r="Q32" s="9">
        <f t="shared" si="4"/>
        <v>44</v>
      </c>
    </row>
    <row r="33" spans="1:17" ht="34.5" x14ac:dyDescent="0.3">
      <c r="A33" s="6">
        <v>7</v>
      </c>
      <c r="B33" s="20" t="s">
        <v>201</v>
      </c>
      <c r="C33" s="3" t="s">
        <v>96</v>
      </c>
      <c r="D33" s="23">
        <v>8</v>
      </c>
      <c r="E33" s="23">
        <f t="shared" si="2"/>
        <v>6</v>
      </c>
      <c r="F33" s="23">
        <v>47</v>
      </c>
      <c r="G33" s="19"/>
      <c r="H33" s="19"/>
      <c r="I33" s="19"/>
      <c r="J33" s="19"/>
      <c r="K33" s="19"/>
      <c r="L33" s="19"/>
      <c r="M33" s="19"/>
      <c r="N33" s="19"/>
      <c r="O33" s="19"/>
      <c r="P33" s="9">
        <f t="shared" si="3"/>
        <v>6</v>
      </c>
      <c r="Q33" s="9">
        <f t="shared" si="4"/>
        <v>47</v>
      </c>
    </row>
    <row r="34" spans="1:17" ht="34.5" x14ac:dyDescent="0.3">
      <c r="A34" s="6">
        <v>8</v>
      </c>
      <c r="B34" s="20" t="s">
        <v>198</v>
      </c>
      <c r="C34" s="3" t="s">
        <v>90</v>
      </c>
      <c r="D34" s="23">
        <v>9</v>
      </c>
      <c r="E34" s="23">
        <f t="shared" si="2"/>
        <v>5</v>
      </c>
      <c r="F34" s="23">
        <v>48</v>
      </c>
      <c r="G34" s="19"/>
      <c r="H34" s="19"/>
      <c r="I34" s="19"/>
      <c r="J34" s="19"/>
      <c r="K34" s="19"/>
      <c r="L34" s="19"/>
      <c r="M34" s="19"/>
      <c r="N34" s="19"/>
      <c r="O34" s="19"/>
      <c r="P34" s="9">
        <f t="shared" si="3"/>
        <v>5</v>
      </c>
      <c r="Q34" s="9">
        <f t="shared" si="4"/>
        <v>48</v>
      </c>
    </row>
    <row r="35" spans="1:17" ht="34.5" x14ac:dyDescent="0.3">
      <c r="A35" s="6">
        <v>9</v>
      </c>
      <c r="B35" s="20" t="s">
        <v>202</v>
      </c>
      <c r="C35" s="3" t="s">
        <v>59</v>
      </c>
      <c r="D35" s="23">
        <v>10</v>
      </c>
      <c r="E35" s="23">
        <f t="shared" si="2"/>
        <v>4</v>
      </c>
      <c r="F35" s="23">
        <v>52</v>
      </c>
      <c r="G35" s="19"/>
      <c r="H35" s="19"/>
      <c r="I35" s="19"/>
      <c r="J35" s="19"/>
      <c r="K35" s="19"/>
      <c r="L35" s="19"/>
      <c r="M35" s="19"/>
      <c r="N35" s="19"/>
      <c r="O35" s="19"/>
      <c r="P35" s="9">
        <f t="shared" si="3"/>
        <v>4</v>
      </c>
      <c r="Q35" s="9">
        <f t="shared" si="4"/>
        <v>52</v>
      </c>
    </row>
    <row r="36" spans="1:17" ht="34.5" x14ac:dyDescent="0.3">
      <c r="A36" s="6">
        <v>10</v>
      </c>
      <c r="B36" s="20" t="s">
        <v>203</v>
      </c>
      <c r="C36" s="21" t="s">
        <v>208</v>
      </c>
      <c r="D36" s="23">
        <v>12</v>
      </c>
      <c r="E36" s="23">
        <f t="shared" si="2"/>
        <v>2</v>
      </c>
      <c r="F36" s="23">
        <v>72</v>
      </c>
      <c r="G36" s="19"/>
      <c r="H36" s="19"/>
      <c r="I36" s="19"/>
      <c r="J36" s="19"/>
      <c r="K36" s="19"/>
      <c r="L36" s="19"/>
      <c r="M36" s="19"/>
      <c r="N36" s="19"/>
      <c r="O36" s="19"/>
      <c r="P36" s="9">
        <f t="shared" si="3"/>
        <v>2</v>
      </c>
      <c r="Q36" s="9">
        <f t="shared" si="4"/>
        <v>72</v>
      </c>
    </row>
    <row r="37" spans="1:17" ht="34.5" x14ac:dyDescent="0.3">
      <c r="A37" s="6">
        <v>11</v>
      </c>
      <c r="B37" s="20" t="s">
        <v>426</v>
      </c>
      <c r="C37" s="21" t="s">
        <v>427</v>
      </c>
      <c r="D37" s="23">
        <v>5</v>
      </c>
      <c r="E37" s="23">
        <f t="shared" si="2"/>
        <v>9</v>
      </c>
      <c r="F37" s="23">
        <v>39</v>
      </c>
      <c r="G37" s="19"/>
      <c r="H37" s="19"/>
      <c r="I37" s="19"/>
      <c r="J37" s="19"/>
      <c r="K37" s="19"/>
      <c r="L37" s="19"/>
      <c r="M37" s="19"/>
      <c r="N37" s="19"/>
      <c r="O37" s="19"/>
      <c r="P37" s="9">
        <f t="shared" si="3"/>
        <v>9</v>
      </c>
      <c r="Q37" s="9">
        <f t="shared" si="4"/>
        <v>39</v>
      </c>
    </row>
    <row r="38" spans="1:17" ht="34.5" x14ac:dyDescent="0.3">
      <c r="A38" s="6">
        <v>12</v>
      </c>
      <c r="B38" s="20" t="s">
        <v>428</v>
      </c>
      <c r="C38" s="3" t="s">
        <v>429</v>
      </c>
      <c r="D38" s="23">
        <v>11</v>
      </c>
      <c r="E38" s="23">
        <f t="shared" si="2"/>
        <v>3</v>
      </c>
      <c r="F38" s="23">
        <v>63</v>
      </c>
      <c r="G38" s="19"/>
      <c r="H38" s="19"/>
      <c r="I38" s="19"/>
      <c r="J38" s="19"/>
      <c r="K38" s="19"/>
      <c r="L38" s="19"/>
      <c r="M38" s="19"/>
      <c r="N38" s="19"/>
      <c r="O38" s="19"/>
      <c r="P38" s="9">
        <f t="shared" si="3"/>
        <v>3</v>
      </c>
      <c r="Q38" s="9">
        <f t="shared" si="4"/>
        <v>63</v>
      </c>
    </row>
    <row r="39" spans="1:17" ht="34.5" x14ac:dyDescent="0.3">
      <c r="A39" s="6">
        <v>13</v>
      </c>
      <c r="B39" s="20" t="s">
        <v>430</v>
      </c>
      <c r="C39" s="21" t="s">
        <v>209</v>
      </c>
      <c r="D39" s="23">
        <v>13</v>
      </c>
      <c r="E39" s="23">
        <f t="shared" si="2"/>
        <v>1</v>
      </c>
      <c r="F39" s="23">
        <v>103</v>
      </c>
      <c r="G39" s="19"/>
      <c r="H39" s="19"/>
      <c r="I39" s="19"/>
      <c r="J39" s="19"/>
      <c r="K39" s="19"/>
      <c r="L39" s="19"/>
      <c r="M39" s="19"/>
      <c r="N39" s="19"/>
      <c r="O39" s="19"/>
      <c r="P39" s="9">
        <f t="shared" si="3"/>
        <v>1</v>
      </c>
      <c r="Q39" s="9">
        <f t="shared" si="4"/>
        <v>103</v>
      </c>
    </row>
    <row r="40" spans="1:17" ht="34.5" x14ac:dyDescent="0.3">
      <c r="A40" s="6">
        <v>14</v>
      </c>
      <c r="B40" s="20" t="s">
        <v>233</v>
      </c>
      <c r="C40" s="3" t="s">
        <v>210</v>
      </c>
      <c r="D40" s="43"/>
      <c r="E40" s="43"/>
      <c r="F40" s="43"/>
      <c r="G40" s="19"/>
      <c r="H40" s="19"/>
      <c r="I40" s="19"/>
      <c r="J40" s="19"/>
      <c r="K40" s="19"/>
      <c r="L40" s="19"/>
      <c r="M40" s="19"/>
      <c r="N40" s="19"/>
      <c r="O40" s="19"/>
      <c r="P40" s="9">
        <f t="shared" si="3"/>
        <v>0</v>
      </c>
      <c r="Q40" s="9">
        <f t="shared" si="4"/>
        <v>0</v>
      </c>
    </row>
    <row r="41" spans="1:17" ht="34.5" x14ac:dyDescent="0.3">
      <c r="A41" s="6">
        <v>15</v>
      </c>
      <c r="B41" s="20" t="s">
        <v>204</v>
      </c>
      <c r="C41" s="3" t="s">
        <v>65</v>
      </c>
      <c r="D41" s="43"/>
      <c r="E41" s="43"/>
      <c r="F41" s="43"/>
      <c r="G41" s="19"/>
      <c r="H41" s="19"/>
      <c r="I41" s="19"/>
      <c r="J41" s="19"/>
      <c r="K41" s="19"/>
      <c r="L41" s="19"/>
      <c r="M41" s="19"/>
      <c r="N41" s="19"/>
      <c r="O41" s="19"/>
      <c r="P41" s="9">
        <f t="shared" si="3"/>
        <v>0</v>
      </c>
      <c r="Q41" s="9">
        <f t="shared" si="4"/>
        <v>0</v>
      </c>
    </row>
    <row r="43" spans="1:17" ht="17.25" x14ac:dyDescent="0.3">
      <c r="A43" s="11" t="s">
        <v>211</v>
      </c>
      <c r="B43" s="16"/>
      <c r="C43" s="17"/>
      <c r="D43" s="36"/>
      <c r="P43" s="18"/>
      <c r="Q43" s="18"/>
    </row>
    <row r="44" spans="1:17" ht="17.25" x14ac:dyDescent="0.3">
      <c r="A44" s="73" t="s">
        <v>3</v>
      </c>
      <c r="B44" s="74" t="s">
        <v>0</v>
      </c>
      <c r="C44" s="74" t="s">
        <v>1</v>
      </c>
      <c r="D44" s="90" t="s">
        <v>256</v>
      </c>
      <c r="E44" s="91"/>
      <c r="F44" s="92"/>
      <c r="G44" s="83" t="s">
        <v>445</v>
      </c>
      <c r="H44" s="84"/>
      <c r="I44" s="85"/>
      <c r="J44" s="83" t="s">
        <v>446</v>
      </c>
      <c r="K44" s="84"/>
      <c r="L44" s="85"/>
      <c r="M44" s="83" t="s">
        <v>447</v>
      </c>
      <c r="N44" s="84"/>
      <c r="O44" s="85"/>
      <c r="P44" s="82" t="s">
        <v>40</v>
      </c>
      <c r="Q44" s="82" t="s">
        <v>41</v>
      </c>
    </row>
    <row r="45" spans="1:17" ht="17.25" x14ac:dyDescent="0.3">
      <c r="A45" s="73"/>
      <c r="B45" s="74"/>
      <c r="C45" s="74"/>
      <c r="D45" s="37" t="s">
        <v>3</v>
      </c>
      <c r="E45" s="37" t="s">
        <v>40</v>
      </c>
      <c r="F45" s="37" t="s">
        <v>41</v>
      </c>
      <c r="G45" s="55" t="s">
        <v>437</v>
      </c>
      <c r="H45" s="55" t="s">
        <v>438</v>
      </c>
      <c r="I45" s="55" t="s">
        <v>439</v>
      </c>
      <c r="J45" s="55" t="s">
        <v>3</v>
      </c>
      <c r="K45" s="55" t="s">
        <v>40</v>
      </c>
      <c r="L45" s="55" t="s">
        <v>41</v>
      </c>
      <c r="M45" s="55" t="s">
        <v>3</v>
      </c>
      <c r="N45" s="55" t="s">
        <v>40</v>
      </c>
      <c r="O45" s="55" t="s">
        <v>41</v>
      </c>
      <c r="P45" s="82"/>
      <c r="Q45" s="82"/>
    </row>
    <row r="46" spans="1:17" ht="34.5" x14ac:dyDescent="0.3">
      <c r="A46" s="46">
        <v>1</v>
      </c>
      <c r="B46" s="48" t="s">
        <v>212</v>
      </c>
      <c r="C46" s="47" t="s">
        <v>90</v>
      </c>
      <c r="D46" s="23">
        <v>1</v>
      </c>
      <c r="E46" s="23">
        <f t="shared" ref="E46:E56" si="5">12-D46</f>
        <v>11</v>
      </c>
      <c r="F46" s="23">
        <v>17</v>
      </c>
      <c r="G46" s="19">
        <v>1</v>
      </c>
      <c r="H46" s="19">
        <f t="shared" ref="H46:H53" si="6">11-G46</f>
        <v>10</v>
      </c>
      <c r="I46" s="19">
        <v>20</v>
      </c>
      <c r="J46" s="19">
        <v>1</v>
      </c>
      <c r="K46" s="19">
        <f>8-J46</f>
        <v>7</v>
      </c>
      <c r="L46" s="19">
        <v>16</v>
      </c>
      <c r="M46" s="19">
        <v>2</v>
      </c>
      <c r="N46" s="19">
        <f>9-M46</f>
        <v>7</v>
      </c>
      <c r="O46" s="19">
        <v>11</v>
      </c>
      <c r="P46" s="9">
        <f t="shared" ref="P46:P56" si="7">E46+H46+K46+N46</f>
        <v>35</v>
      </c>
      <c r="Q46" s="9">
        <f t="shared" ref="Q46:Q56" si="8">F46+I46+L46+O46</f>
        <v>64</v>
      </c>
    </row>
    <row r="47" spans="1:17" ht="34.5" x14ac:dyDescent="0.3">
      <c r="A47" s="46">
        <v>2</v>
      </c>
      <c r="B47" s="48" t="s">
        <v>503</v>
      </c>
      <c r="C47" s="47" t="s">
        <v>216</v>
      </c>
      <c r="D47" s="23">
        <v>3</v>
      </c>
      <c r="E47" s="23">
        <f t="shared" si="5"/>
        <v>9</v>
      </c>
      <c r="F47" s="23">
        <v>24</v>
      </c>
      <c r="G47" s="19">
        <v>2</v>
      </c>
      <c r="H47" s="19">
        <f t="shared" si="6"/>
        <v>9</v>
      </c>
      <c r="I47" s="19">
        <v>25</v>
      </c>
      <c r="J47" s="60"/>
      <c r="K47" s="60"/>
      <c r="L47" s="60"/>
      <c r="M47" s="19">
        <v>1</v>
      </c>
      <c r="N47" s="19">
        <f>9-M47</f>
        <v>8</v>
      </c>
      <c r="O47" s="19">
        <v>11</v>
      </c>
      <c r="P47" s="9">
        <f t="shared" si="7"/>
        <v>26</v>
      </c>
      <c r="Q47" s="9">
        <f t="shared" si="8"/>
        <v>60</v>
      </c>
    </row>
    <row r="48" spans="1:17" ht="34.5" x14ac:dyDescent="0.3">
      <c r="A48" s="6">
        <v>4</v>
      </c>
      <c r="B48" s="20" t="s">
        <v>214</v>
      </c>
      <c r="C48" s="3" t="s">
        <v>220</v>
      </c>
      <c r="D48" s="23">
        <v>2</v>
      </c>
      <c r="E48" s="23">
        <f t="shared" si="5"/>
        <v>10</v>
      </c>
      <c r="F48" s="23">
        <v>21</v>
      </c>
      <c r="G48" s="19">
        <v>4</v>
      </c>
      <c r="H48" s="19">
        <f t="shared" si="6"/>
        <v>7</v>
      </c>
      <c r="I48" s="19">
        <v>36</v>
      </c>
      <c r="J48" s="19">
        <v>5</v>
      </c>
      <c r="K48" s="19">
        <f>8-J48</f>
        <v>3</v>
      </c>
      <c r="L48" s="19">
        <v>28</v>
      </c>
      <c r="M48" s="19">
        <v>3</v>
      </c>
      <c r="N48" s="19">
        <f>9-M48</f>
        <v>6</v>
      </c>
      <c r="O48" s="19">
        <v>15</v>
      </c>
      <c r="P48" s="9">
        <f t="shared" si="7"/>
        <v>26</v>
      </c>
      <c r="Q48" s="9">
        <f t="shared" si="8"/>
        <v>100</v>
      </c>
    </row>
    <row r="49" spans="1:17" ht="34.5" x14ac:dyDescent="0.3">
      <c r="A49" s="6">
        <v>3</v>
      </c>
      <c r="B49" s="20" t="s">
        <v>213</v>
      </c>
      <c r="C49" s="3" t="s">
        <v>218</v>
      </c>
      <c r="D49" s="23">
        <v>6</v>
      </c>
      <c r="E49" s="23">
        <f t="shared" si="5"/>
        <v>6</v>
      </c>
      <c r="F49" s="23">
        <v>36</v>
      </c>
      <c r="G49" s="19">
        <v>3</v>
      </c>
      <c r="H49" s="19">
        <f t="shared" si="6"/>
        <v>8</v>
      </c>
      <c r="I49" s="19">
        <v>26</v>
      </c>
      <c r="J49" s="19">
        <v>2</v>
      </c>
      <c r="K49" s="19">
        <f>8-J49</f>
        <v>6</v>
      </c>
      <c r="L49" s="19">
        <v>17</v>
      </c>
      <c r="M49" s="72">
        <v>5</v>
      </c>
      <c r="N49" s="72">
        <f>9-M49</f>
        <v>4</v>
      </c>
      <c r="O49" s="72">
        <v>26</v>
      </c>
      <c r="P49" s="9">
        <f t="shared" si="7"/>
        <v>24</v>
      </c>
      <c r="Q49" s="9">
        <f t="shared" si="8"/>
        <v>105</v>
      </c>
    </row>
    <row r="50" spans="1:17" ht="33" x14ac:dyDescent="0.3">
      <c r="A50" s="6">
        <v>9</v>
      </c>
      <c r="B50" s="25" t="s">
        <v>433</v>
      </c>
      <c r="C50" s="22" t="s">
        <v>434</v>
      </c>
      <c r="D50" s="39">
        <v>5</v>
      </c>
      <c r="E50" s="23">
        <f t="shared" si="5"/>
        <v>7</v>
      </c>
      <c r="F50" s="39">
        <v>33</v>
      </c>
      <c r="G50" s="39">
        <v>5</v>
      </c>
      <c r="H50" s="19">
        <f t="shared" si="6"/>
        <v>6</v>
      </c>
      <c r="I50" s="39">
        <v>44</v>
      </c>
      <c r="J50" s="39">
        <v>6</v>
      </c>
      <c r="K50" s="19">
        <f>8-J50</f>
        <v>2</v>
      </c>
      <c r="L50" s="39">
        <v>26</v>
      </c>
      <c r="M50" s="39">
        <v>4</v>
      </c>
      <c r="N50" s="19">
        <f>9-M50</f>
        <v>5</v>
      </c>
      <c r="O50" s="39">
        <v>25</v>
      </c>
      <c r="P50" s="9">
        <f t="shared" si="7"/>
        <v>20</v>
      </c>
      <c r="Q50" s="9">
        <f t="shared" si="8"/>
        <v>128</v>
      </c>
    </row>
    <row r="51" spans="1:17" ht="34.5" x14ac:dyDescent="0.3">
      <c r="A51" s="6">
        <v>7</v>
      </c>
      <c r="B51" s="20" t="s">
        <v>504</v>
      </c>
      <c r="C51" s="3" t="s">
        <v>219</v>
      </c>
      <c r="D51" s="23">
        <v>8</v>
      </c>
      <c r="E51" s="23">
        <f t="shared" si="5"/>
        <v>4</v>
      </c>
      <c r="F51" s="23">
        <v>42</v>
      </c>
      <c r="G51" s="19">
        <v>7</v>
      </c>
      <c r="H51" s="19">
        <f t="shared" si="6"/>
        <v>4</v>
      </c>
      <c r="I51" s="19">
        <v>51</v>
      </c>
      <c r="J51" s="19">
        <v>3</v>
      </c>
      <c r="K51" s="19">
        <f>8-J51</f>
        <v>5</v>
      </c>
      <c r="L51" s="19">
        <v>20</v>
      </c>
      <c r="M51" s="60"/>
      <c r="N51" s="60"/>
      <c r="O51" s="60"/>
      <c r="P51" s="9">
        <f t="shared" si="7"/>
        <v>13</v>
      </c>
      <c r="Q51" s="9">
        <f t="shared" si="8"/>
        <v>113</v>
      </c>
    </row>
    <row r="52" spans="1:17" ht="34.5" x14ac:dyDescent="0.3">
      <c r="A52" s="6">
        <v>6</v>
      </c>
      <c r="B52" s="20" t="s">
        <v>505</v>
      </c>
      <c r="C52" s="3" t="s">
        <v>432</v>
      </c>
      <c r="D52" s="23">
        <v>7</v>
      </c>
      <c r="E52" s="23">
        <f t="shared" si="5"/>
        <v>5</v>
      </c>
      <c r="F52" s="23">
        <v>41</v>
      </c>
      <c r="G52" s="72">
        <v>8</v>
      </c>
      <c r="H52" s="72">
        <f t="shared" si="6"/>
        <v>3</v>
      </c>
      <c r="I52" s="72">
        <v>54</v>
      </c>
      <c r="J52" s="19">
        <v>4</v>
      </c>
      <c r="K52" s="19">
        <f>8-J52</f>
        <v>4</v>
      </c>
      <c r="L52" s="19">
        <v>26</v>
      </c>
      <c r="M52" s="60"/>
      <c r="N52" s="60"/>
      <c r="O52" s="60"/>
      <c r="P52" s="9">
        <f t="shared" si="7"/>
        <v>12</v>
      </c>
      <c r="Q52" s="9">
        <f t="shared" si="8"/>
        <v>121</v>
      </c>
    </row>
    <row r="53" spans="1:17" ht="33" x14ac:dyDescent="0.3">
      <c r="A53" s="6">
        <v>12</v>
      </c>
      <c r="B53" s="25" t="s">
        <v>235</v>
      </c>
      <c r="C53" s="24" t="s">
        <v>236</v>
      </c>
      <c r="D53" s="23">
        <v>9</v>
      </c>
      <c r="E53" s="23">
        <f t="shared" si="5"/>
        <v>3</v>
      </c>
      <c r="F53" s="23">
        <v>49</v>
      </c>
      <c r="G53" s="19">
        <v>6</v>
      </c>
      <c r="H53" s="19">
        <f t="shared" si="6"/>
        <v>5</v>
      </c>
      <c r="I53" s="19">
        <v>48</v>
      </c>
      <c r="J53" s="60"/>
      <c r="K53" s="60"/>
      <c r="L53" s="60"/>
      <c r="M53" s="19">
        <v>6</v>
      </c>
      <c r="N53" s="19">
        <f>9-M53</f>
        <v>3</v>
      </c>
      <c r="O53" s="19">
        <v>28</v>
      </c>
      <c r="P53" s="9">
        <f t="shared" si="7"/>
        <v>11</v>
      </c>
      <c r="Q53" s="9">
        <f t="shared" si="8"/>
        <v>125</v>
      </c>
    </row>
    <row r="54" spans="1:17" ht="34.5" x14ac:dyDescent="0.3">
      <c r="A54" s="6">
        <v>5</v>
      </c>
      <c r="B54" s="20" t="s">
        <v>431</v>
      </c>
      <c r="C54" s="21" t="s">
        <v>217</v>
      </c>
      <c r="D54" s="23">
        <v>4</v>
      </c>
      <c r="E54" s="23">
        <f t="shared" si="5"/>
        <v>8</v>
      </c>
      <c r="F54" s="23">
        <v>26</v>
      </c>
      <c r="G54" s="60"/>
      <c r="H54" s="60"/>
      <c r="I54" s="60"/>
      <c r="J54" s="60"/>
      <c r="K54" s="60"/>
      <c r="L54" s="60"/>
      <c r="M54" s="60"/>
      <c r="N54" s="60"/>
      <c r="O54" s="60"/>
      <c r="P54" s="9">
        <f t="shared" si="7"/>
        <v>8</v>
      </c>
      <c r="Q54" s="9">
        <f t="shared" si="8"/>
        <v>26</v>
      </c>
    </row>
    <row r="55" spans="1:17" ht="33" x14ac:dyDescent="0.3">
      <c r="A55" s="50">
        <v>16</v>
      </c>
      <c r="B55" s="25" t="s">
        <v>435</v>
      </c>
      <c r="C55" s="24" t="s">
        <v>436</v>
      </c>
      <c r="D55" s="39">
        <v>10</v>
      </c>
      <c r="E55" s="23">
        <f t="shared" si="5"/>
        <v>2</v>
      </c>
      <c r="F55" s="39">
        <v>70</v>
      </c>
      <c r="G55" s="39">
        <v>9</v>
      </c>
      <c r="H55" s="19">
        <f>11-G55</f>
        <v>2</v>
      </c>
      <c r="I55" s="39">
        <v>82</v>
      </c>
      <c r="J55" s="64"/>
      <c r="K55" s="60"/>
      <c r="L55" s="64"/>
      <c r="M55" s="39">
        <v>7</v>
      </c>
      <c r="N55" s="19">
        <f>9-M55</f>
        <v>2</v>
      </c>
      <c r="O55" s="39">
        <v>43</v>
      </c>
      <c r="P55" s="9">
        <f t="shared" si="7"/>
        <v>6</v>
      </c>
      <c r="Q55" s="9">
        <f t="shared" si="8"/>
        <v>195</v>
      </c>
    </row>
    <row r="56" spans="1:17" ht="34.5" x14ac:dyDescent="0.3">
      <c r="A56" s="6">
        <v>15</v>
      </c>
      <c r="B56" s="20" t="s">
        <v>215</v>
      </c>
      <c r="C56" s="21" t="s">
        <v>221</v>
      </c>
      <c r="D56" s="23">
        <v>11</v>
      </c>
      <c r="E56" s="23">
        <f t="shared" si="5"/>
        <v>1</v>
      </c>
      <c r="F56" s="23">
        <v>75</v>
      </c>
      <c r="G56" s="19">
        <v>10</v>
      </c>
      <c r="H56" s="19">
        <f>11-G56</f>
        <v>1</v>
      </c>
      <c r="I56" s="19">
        <v>90</v>
      </c>
      <c r="J56" s="19">
        <v>7</v>
      </c>
      <c r="K56" s="19">
        <f>8-J56</f>
        <v>1</v>
      </c>
      <c r="L56" s="19">
        <v>47</v>
      </c>
      <c r="M56" s="19">
        <v>8</v>
      </c>
      <c r="N56" s="19">
        <f>9-M56</f>
        <v>1</v>
      </c>
      <c r="O56" s="19">
        <v>44</v>
      </c>
      <c r="P56" s="9">
        <f t="shared" si="7"/>
        <v>4</v>
      </c>
      <c r="Q56" s="9">
        <f t="shared" si="8"/>
        <v>256</v>
      </c>
    </row>
  </sheetData>
  <sortState ref="A46:Q56">
    <sortCondition descending="1" ref="P46:P56"/>
    <sortCondition ref="Q46:Q56"/>
  </sortState>
  <mergeCells count="27">
    <mergeCell ref="A2:A3"/>
    <mergeCell ref="B2:B3"/>
    <mergeCell ref="C2:C3"/>
    <mergeCell ref="M25:O25"/>
    <mergeCell ref="M44:O44"/>
    <mergeCell ref="A44:A45"/>
    <mergeCell ref="B44:B45"/>
    <mergeCell ref="C44:C45"/>
    <mergeCell ref="A25:A26"/>
    <mergeCell ref="B25:B26"/>
    <mergeCell ref="C25:C26"/>
    <mergeCell ref="Q44:Q45"/>
    <mergeCell ref="P44:P45"/>
    <mergeCell ref="D2:F2"/>
    <mergeCell ref="D25:F25"/>
    <mergeCell ref="D44:F44"/>
    <mergeCell ref="Q2:Q3"/>
    <mergeCell ref="P25:P26"/>
    <mergeCell ref="Q25:Q26"/>
    <mergeCell ref="P2:P3"/>
    <mergeCell ref="G2:I2"/>
    <mergeCell ref="G25:I25"/>
    <mergeCell ref="G44:I44"/>
    <mergeCell ref="J2:L2"/>
    <mergeCell ref="J25:L25"/>
    <mergeCell ref="J44:L44"/>
    <mergeCell ref="M2:O2"/>
  </mergeCells>
  <phoneticPr fontId="1" type="noConversion"/>
  <pageMargins left="0.7" right="0.7" top="0.75" bottom="0.75" header="0.3" footer="0.3"/>
  <pageSetup paperSize="9" scale="2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OP, 4.7</vt:lpstr>
      <vt:lpstr>LS, LR</vt:lpstr>
      <vt:lpstr>TC, RS, MS</vt:lpstr>
      <vt:lpstr>420, 470, HB</vt:lpstr>
      <vt:lpstr>'OP, 4.7'!Print_Area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조연수</cp:lastModifiedBy>
  <cp:lastPrinted>2014-06-16T02:27:42Z</cp:lastPrinted>
  <dcterms:created xsi:type="dcterms:W3CDTF">2013-04-22T01:24:49Z</dcterms:created>
  <dcterms:modified xsi:type="dcterms:W3CDTF">2014-08-22T10:19:25Z</dcterms:modified>
</cp:coreProperties>
</file>